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ate1904="1"/>
  <mc:AlternateContent xmlns:mc="http://schemas.openxmlformats.org/markup-compatibility/2006">
    <mc:Choice Requires="x15">
      <x15ac:absPath xmlns:x15ac="http://schemas.microsoft.com/office/spreadsheetml/2010/11/ac" url="C:\Users\joeyremote\Dropbox\Parish Council Documents\Finance 2022-23\"/>
    </mc:Choice>
  </mc:AlternateContent>
  <xr:revisionPtr revIDLastSave="0" documentId="8_{3A1AFA3B-DC06-4A88-A770-475D7ADDE23A}" xr6:coauthVersionLast="47" xr6:coauthVersionMax="47" xr10:uidLastSave="{00000000-0000-0000-0000-000000000000}"/>
  <bookViews>
    <workbookView xWindow="-108" yWindow="-108" windowWidth="23256" windowHeight="12576" tabRatio="500" xr2:uid="{00000000-000D-0000-FFFF-FFFF00000000}"/>
  </bookViews>
  <sheets>
    <sheet name="Community account" sheetId="1" r:id="rId1"/>
    <sheet name="Bmm account" sheetId="2" r:id="rId2"/>
  </sheets>
  <definedNames>
    <definedName name="_xlnm.Print_Area" localSheetId="0">'Community account'!$B$1:$Y$85</definedName>
  </definedNames>
  <calcPr calcId="191029" concurrentCalc="0"/>
</workbook>
</file>

<file path=xl/calcChain.xml><?xml version="1.0" encoding="utf-8"?>
<calcChain xmlns="http://schemas.openxmlformats.org/spreadsheetml/2006/main">
  <c r="J75" i="1" l="1"/>
  <c r="I75" i="1"/>
  <c r="H75" i="1"/>
  <c r="G75" i="1"/>
  <c r="F75" i="1"/>
  <c r="F77" i="1"/>
  <c r="X75" i="1"/>
  <c r="U75" i="1"/>
  <c r="T75" i="1"/>
  <c r="S75" i="1"/>
  <c r="R75" i="1"/>
  <c r="Q75" i="1"/>
  <c r="P75" i="1"/>
  <c r="O75" i="1"/>
  <c r="N75" i="1"/>
  <c r="M75" i="1"/>
  <c r="L75" i="1"/>
  <c r="K75" i="1"/>
  <c r="K77" i="1"/>
  <c r="V38" i="1"/>
  <c r="V25" i="1"/>
  <c r="Y25" i="1"/>
  <c r="Y26" i="1"/>
  <c r="Y27" i="1"/>
  <c r="Y28" i="1"/>
  <c r="Y29" i="1"/>
  <c r="Y30" i="1"/>
  <c r="Y31" i="1"/>
  <c r="Y32" i="1"/>
  <c r="Y33" i="1"/>
  <c r="Y34" i="1"/>
  <c r="Y35" i="1"/>
  <c r="Y36" i="1"/>
  <c r="Y37" i="1"/>
  <c r="Y38" i="1"/>
  <c r="Y39" i="1"/>
  <c r="V40" i="1"/>
  <c r="Y40" i="1"/>
  <c r="Y41" i="1"/>
  <c r="Y42" i="1"/>
  <c r="Y43" i="1"/>
  <c r="Y44" i="1"/>
  <c r="Y45" i="1"/>
  <c r="Y46" i="1"/>
  <c r="Y47" i="1"/>
  <c r="Y48" i="1"/>
  <c r="Y49" i="1"/>
  <c r="Y50" i="1"/>
  <c r="Y51" i="1"/>
  <c r="Y52" i="1"/>
  <c r="Y53" i="1"/>
  <c r="Y54" i="1"/>
  <c r="Y55" i="1"/>
  <c r="Y56" i="1"/>
  <c r="Y57" i="1"/>
  <c r="Y58" i="1"/>
  <c r="Y59" i="1"/>
  <c r="Y60" i="1"/>
  <c r="Y61" i="1"/>
  <c r="Y62" i="1"/>
  <c r="Y63" i="1"/>
  <c r="Y64" i="1"/>
  <c r="W25" i="1"/>
  <c r="W26" i="1"/>
  <c r="W27" i="1"/>
  <c r="W28" i="1"/>
  <c r="W29" i="1"/>
  <c r="W30" i="1"/>
  <c r="W31" i="1"/>
  <c r="W32" i="1"/>
  <c r="W33" i="1"/>
  <c r="W34" i="1"/>
  <c r="W35" i="1"/>
  <c r="W36" i="1"/>
  <c r="W37" i="1"/>
  <c r="W38" i="1"/>
  <c r="W39" i="1"/>
  <c r="W40" i="1"/>
  <c r="W41" i="1"/>
  <c r="W42" i="1"/>
  <c r="W43" i="1"/>
  <c r="W44" i="1"/>
  <c r="W45" i="1"/>
  <c r="W46" i="1"/>
  <c r="W47" i="1"/>
  <c r="W48" i="1"/>
  <c r="W49" i="1"/>
  <c r="W50" i="1"/>
  <c r="W51" i="1"/>
  <c r="W52" i="1"/>
  <c r="W53" i="1"/>
  <c r="W54" i="1"/>
  <c r="W55" i="1"/>
  <c r="W56" i="1"/>
  <c r="W57" i="1"/>
  <c r="W58" i="1"/>
  <c r="W59" i="1"/>
  <c r="W60" i="1"/>
  <c r="W61" i="1"/>
  <c r="W62" i="1"/>
  <c r="W63" i="1"/>
  <c r="W64" i="1"/>
  <c r="V64" i="1"/>
  <c r="Y65" i="1"/>
  <c r="W74" i="1"/>
  <c r="W73" i="1"/>
  <c r="W72" i="1"/>
  <c r="W71" i="1"/>
  <c r="W70" i="1"/>
  <c r="W69" i="1"/>
  <c r="W68" i="1"/>
  <c r="W67" i="1"/>
  <c r="W66" i="1"/>
  <c r="V43" i="1"/>
  <c r="D3" i="2"/>
  <c r="D4" i="2"/>
  <c r="D5" i="2"/>
  <c r="V18" i="1"/>
  <c r="AC79" i="1"/>
  <c r="V5" i="1"/>
  <c r="Y5" i="1"/>
  <c r="V26" i="1"/>
  <c r="V27" i="1"/>
  <c r="V6" i="1"/>
  <c r="W6" i="1"/>
  <c r="V7" i="1"/>
  <c r="V8" i="1"/>
  <c r="V9" i="1"/>
  <c r="V10" i="1"/>
  <c r="V11" i="1"/>
  <c r="V12" i="1"/>
  <c r="V13" i="1"/>
  <c r="V14" i="1"/>
  <c r="V15" i="1"/>
  <c r="V16" i="1"/>
  <c r="V17" i="1"/>
  <c r="V19" i="1"/>
  <c r="V20" i="1"/>
  <c r="V21" i="1"/>
  <c r="V22" i="1"/>
  <c r="V23" i="1"/>
  <c r="V24" i="1"/>
  <c r="V29" i="1"/>
  <c r="V30" i="1"/>
  <c r="V31" i="1"/>
  <c r="V32" i="1"/>
  <c r="V33" i="1"/>
  <c r="V34" i="1"/>
  <c r="V35" i="1"/>
  <c r="V36" i="1"/>
  <c r="V37" i="1"/>
  <c r="V39" i="1"/>
  <c r="V41" i="1"/>
  <c r="V42" i="1"/>
  <c r="V44" i="1"/>
  <c r="V45" i="1"/>
  <c r="V46" i="1"/>
  <c r="V48" i="1"/>
  <c r="V49" i="1"/>
  <c r="V50" i="1"/>
  <c r="V51" i="1"/>
  <c r="V52" i="1"/>
  <c r="V53" i="1"/>
  <c r="V54" i="1"/>
  <c r="V56" i="1"/>
  <c r="V57" i="1"/>
  <c r="V58" i="1"/>
  <c r="V59" i="1"/>
  <c r="V60" i="1"/>
  <c r="V61" i="1"/>
  <c r="V62" i="1"/>
  <c r="V55" i="1"/>
  <c r="V63" i="1"/>
  <c r="R85" i="1"/>
  <c r="W65" i="1"/>
  <c r="V75" i="1"/>
  <c r="AC80" i="1"/>
  <c r="AC82" i="1"/>
  <c r="Y6" i="1"/>
  <c r="Y7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W7" i="1"/>
  <c r="W8" i="1"/>
  <c r="W9" i="1"/>
  <c r="I77" i="1"/>
  <c r="O77" i="1"/>
  <c r="AC85" i="1"/>
  <c r="AD85" i="1"/>
  <c r="W10" i="1"/>
  <c r="W11" i="1"/>
  <c r="W12" i="1"/>
  <c r="W13" i="1"/>
  <c r="W14" i="1"/>
  <c r="W15" i="1"/>
  <c r="W16" i="1"/>
  <c r="W17" i="1"/>
  <c r="W18" i="1"/>
  <c r="W19" i="1"/>
  <c r="W20" i="1"/>
  <c r="W21" i="1"/>
  <c r="W22" i="1"/>
  <c r="W23" i="1"/>
  <c r="W24" i="1"/>
  <c r="Y66" i="1"/>
  <c r="Y67" i="1"/>
  <c r="Y68" i="1"/>
  <c r="Y69" i="1"/>
  <c r="Y70" i="1"/>
  <c r="Y71" i="1"/>
  <c r="Y72" i="1"/>
  <c r="Y73" i="1"/>
  <c r="Y74" i="1"/>
</calcChain>
</file>

<file path=xl/sharedStrings.xml><?xml version="1.0" encoding="utf-8"?>
<sst xmlns="http://schemas.openxmlformats.org/spreadsheetml/2006/main" count="237" uniqueCount="141">
  <si>
    <t>Detail</t>
    <phoneticPr fontId="4" type="noConversion"/>
  </si>
  <si>
    <t>Total</t>
    <phoneticPr fontId="4" type="noConversion"/>
  </si>
  <si>
    <t>VAT</t>
  </si>
  <si>
    <t>Misc</t>
  </si>
  <si>
    <t>Precept</t>
  </si>
  <si>
    <t>Lights</t>
  </si>
  <si>
    <t>insure</t>
  </si>
  <si>
    <t>Cap Exp</t>
  </si>
  <si>
    <t>Salary</t>
  </si>
  <si>
    <t>Audit</t>
  </si>
  <si>
    <t>Subs</t>
  </si>
  <si>
    <t>Grass</t>
  </si>
  <si>
    <t xml:space="preserve"> </t>
  </si>
  <si>
    <t>TOTAL</t>
  </si>
  <si>
    <t>HSBC BMM Account</t>
  </si>
  <si>
    <t>Cheque No</t>
  </si>
  <si>
    <t>(2)</t>
  </si>
  <si>
    <t>(4)</t>
  </si>
  <si>
    <t>(6)</t>
  </si>
  <si>
    <t>(x) = item number in BDO audit</t>
  </si>
  <si>
    <t>Reconciled with Bank Statements</t>
  </si>
  <si>
    <t xml:space="preserve">Dated: </t>
  </si>
  <si>
    <t>Signed (MRF):</t>
  </si>
  <si>
    <t>Clerk:</t>
  </si>
  <si>
    <t>Dated:</t>
  </si>
  <si>
    <t>Receipts</t>
  </si>
  <si>
    <t>Payments</t>
  </si>
  <si>
    <t>Total approved payments to be issued</t>
  </si>
  <si>
    <t>Uncashed cheques</t>
  </si>
  <si>
    <t>Rent</t>
  </si>
  <si>
    <t xml:space="preserve">Total uncashed cheques </t>
  </si>
  <si>
    <t>Details</t>
  </si>
  <si>
    <t>Date</t>
  </si>
  <si>
    <t>Balance</t>
  </si>
  <si>
    <t>Stament date</t>
  </si>
  <si>
    <t>Amount</t>
  </si>
  <si>
    <t>Balance bf</t>
  </si>
  <si>
    <t xml:space="preserve">Reconcilation </t>
  </si>
  <si>
    <t>Check</t>
  </si>
  <si>
    <t>Expenditure</t>
  </si>
  <si>
    <t>Reconcile check</t>
  </si>
  <si>
    <t>Tree/burial ground Mainennance</t>
  </si>
  <si>
    <t>Creditors and Debtors outstanding from 2020/21 now paid</t>
  </si>
  <si>
    <t>BALANCE B/FWD</t>
  </si>
  <si>
    <t>Income</t>
  </si>
  <si>
    <t>Date Minuted</t>
  </si>
  <si>
    <t>Burial Fees</t>
  </si>
  <si>
    <t>Unity Trust Bank Current Account</t>
  </si>
  <si>
    <t>Transfer</t>
  </si>
  <si>
    <t>HSBC Current ac closed</t>
  </si>
  <si>
    <t>Unity Account hsbc receipt</t>
  </si>
  <si>
    <t>Bank transfers</t>
  </si>
  <si>
    <t>Harringworth Parish Council Receipts &amp; Payments 2022/23</t>
  </si>
  <si>
    <t>T.P. Jones Payroll Services</t>
  </si>
  <si>
    <t>NNC Finance - Precept</t>
  </si>
  <si>
    <t>BACS</t>
  </si>
  <si>
    <t>AW - Jubilee Green Plants</t>
  </si>
  <si>
    <t>Parish Online</t>
  </si>
  <si>
    <t>Mr D. Marlow - Ashes</t>
  </si>
  <si>
    <t>Zurich Insurance</t>
  </si>
  <si>
    <t>DD</t>
  </si>
  <si>
    <t>PWLB Loan Repayment</t>
  </si>
  <si>
    <t>Larkfield Gardening</t>
  </si>
  <si>
    <t>Appeals  Ctte. Litter Pick</t>
  </si>
  <si>
    <t>Leics. Gardens Inv.22/027</t>
  </si>
  <si>
    <t>Leics. Gardens Inv.22/067</t>
  </si>
  <si>
    <t>Mr F. Walsh - Litter Pick Eqpt</t>
  </si>
  <si>
    <t>Mrs J P-Gordon - 20 is Plenty Stickers</t>
  </si>
  <si>
    <t>Leics. Gardens Inv.22/098</t>
  </si>
  <si>
    <t>Clerk's Pay - Apr-Jun 2022</t>
  </si>
  <si>
    <t>Defibrillator Pads</t>
  </si>
  <si>
    <t>Leics. Gardens Inv.22/129</t>
  </si>
  <si>
    <t>Balance transferred to UTB 5/8/22</t>
  </si>
  <si>
    <t>Leics. Gardens Inv.22/148</t>
  </si>
  <si>
    <t>Drax July 22 Invs. IN1106306238/9</t>
  </si>
  <si>
    <t>Creditors/Debtors brought forward to new yr</t>
  </si>
  <si>
    <t>Opening creditors/debtors</t>
  </si>
  <si>
    <t>NET ASSET VALUE</t>
  </si>
  <si>
    <t>Net Asset Value</t>
  </si>
  <si>
    <t>Actual Unity Bank Balance</t>
  </si>
  <si>
    <t>Clerk's Pay - Jul-Sept 2022</t>
  </si>
  <si>
    <t>HMRC - Jul-Sept 2022</t>
  </si>
  <si>
    <t>Leics. Gardens Inv.22/168</t>
  </si>
  <si>
    <t>Royal British Legion Shop</t>
  </si>
  <si>
    <t>Drax August  22 Invs. IN1106378406/7</t>
  </si>
  <si>
    <t>Drax September 22 Invs. IN1106407768/9</t>
  </si>
  <si>
    <t xml:space="preserve">Drax May 22 Invs. IN1106149187/8 </t>
  </si>
  <si>
    <t xml:space="preserve">Drax June 22 Invs. IN1106199232/3 </t>
  </si>
  <si>
    <t>HMRC - Apr-Jun 2022</t>
  </si>
  <si>
    <t xml:space="preserve">Drax April 22 Invs. IN1106069405/07 </t>
  </si>
  <si>
    <t>Leics. Gardens Inv.22/207</t>
  </si>
  <si>
    <t>Cllr A White - Cable Ties</t>
  </si>
  <si>
    <t>Village Hall Rent  Inv 142 May-Sept</t>
  </si>
  <si>
    <t>NCALC Subscription</t>
  </si>
  <si>
    <t>Drax October 22 Invs. IN1106486531/2</t>
  </si>
  <si>
    <t>Mr Bill Waterman - Audit</t>
  </si>
  <si>
    <t>Dorman &amp; Son re John Kettle</t>
  </si>
  <si>
    <t>Leics Gardens Invs 22/218 &amp; 22/231</t>
  </si>
  <si>
    <t>Rec to 07/12</t>
  </si>
  <si>
    <t>Statement 011/012</t>
  </si>
  <si>
    <t>Rec to 02/11</t>
  </si>
  <si>
    <t>Statement 010</t>
  </si>
  <si>
    <t>Rec to 20/10</t>
  </si>
  <si>
    <t>Statement 009</t>
  </si>
  <si>
    <t>Statement 007</t>
  </si>
  <si>
    <t>Statement 006</t>
  </si>
  <si>
    <t>Statement 003/004</t>
  </si>
  <si>
    <t>Statement 002</t>
  </si>
  <si>
    <t>Statement 001</t>
  </si>
  <si>
    <t>Clerk's Pay - Oct-Dec 2022</t>
  </si>
  <si>
    <t>Drax November 22 Invs. IN1106565312/4</t>
  </si>
  <si>
    <t>Bank Charges Oct-Dec</t>
  </si>
  <si>
    <t>Rec to 06/01</t>
  </si>
  <si>
    <t>Statement 013</t>
  </si>
  <si>
    <t>HMRC - Oct-Dec 2022</t>
  </si>
  <si>
    <t>T.J &amp; P. Randall Donation</t>
  </si>
  <si>
    <t>Drax December 22 Invs. IN1106643697/8</t>
  </si>
  <si>
    <t>Rec to 31/01</t>
  </si>
  <si>
    <t>Statement 014</t>
  </si>
  <si>
    <t>Dorman &amp; Son re Audrey</t>
  </si>
  <si>
    <t>Mr A Belson Tree Report</t>
  </si>
  <si>
    <t>Drax January 2023 Invs. IN1106725904/5</t>
  </si>
  <si>
    <t>Rec to 28/02</t>
  </si>
  <si>
    <t>Village Hall Rent  Inv 177 Nov-Mar</t>
  </si>
  <si>
    <t>HMRC - Jan-Mar 23</t>
  </si>
  <si>
    <t>Clerk's Pay Jan-Mar 23</t>
  </si>
  <si>
    <t>Refund of Bianchi Burial Fee</t>
  </si>
  <si>
    <t>Parish Online (Mapping Fee)</t>
  </si>
  <si>
    <t>Rec to 25/03</t>
  </si>
  <si>
    <t>Statement 015/016</t>
  </si>
  <si>
    <t>Bank Charges Jan-Mar</t>
  </si>
  <si>
    <t>Rec to 03/04</t>
  </si>
  <si>
    <t>Statement 017</t>
  </si>
  <si>
    <t>JULY</t>
  </si>
  <si>
    <t>Transfer of HSBC Funds</t>
  </si>
  <si>
    <t>SEPT</t>
  </si>
  <si>
    <t>NOV</t>
  </si>
  <si>
    <t>Bank Charges Apr-Jun</t>
  </si>
  <si>
    <t>Bank Charges Jul-Sept</t>
  </si>
  <si>
    <t>JAN</t>
  </si>
  <si>
    <t>MAR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</si>
</sst>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8" formatCode="&quot;£&quot;#,##0.00;[Red]\-&quot;£&quot;#,##0.00"/>
    <numFmt numFmtId="164" formatCode="_(&quot;£&quot;* #,##0.00_);_(&quot;£&quot;* \(#,##0.00\);_(&quot;£&quot;* &quot;-&quot;??_);_(@_)"/>
    <numFmt numFmtId="165" formatCode="&quot;£&quot;#,##0.00;[Red]&quot;£&quot;#,##0.00"/>
    <numFmt numFmtId="166" formatCode="[$-809]dd\ mmmm\ yyyy;@"/>
    <numFmt numFmtId="167" formatCode="&quot;£&quot;#,##0.00"/>
    <numFmt numFmtId="168" formatCode="#,##0.00;[Red]#,##0.00"/>
    <numFmt numFmtId="169" formatCode="#,##0.00_ ;[Red]\-#,##0.00\ "/>
    <numFmt numFmtId="170" formatCode="#,##0.0_ ;[Red]\-#,##0.0\ "/>
  </numFmts>
  <fonts count="17" x14ac:knownFonts="1">
    <font>
      <sz val="10"/>
      <name val="Verdana"/>
    </font>
    <font>
      <b/>
      <sz val="10"/>
      <name val="Verdana"/>
      <family val="2"/>
    </font>
    <font>
      <sz val="10"/>
      <name val="Verdana"/>
      <family val="2"/>
    </font>
    <font>
      <sz val="10"/>
      <name val="Verdana"/>
      <family val="2"/>
    </font>
    <font>
      <sz val="8"/>
      <name val="Verdana"/>
      <family val="2"/>
    </font>
    <font>
      <b/>
      <sz val="14"/>
      <name val="Verdana"/>
      <family val="2"/>
    </font>
    <font>
      <sz val="26"/>
      <name val="Verdana"/>
      <family val="2"/>
    </font>
    <font>
      <sz val="14"/>
      <name val="Verdana"/>
      <family val="2"/>
    </font>
    <font>
      <sz val="12"/>
      <name val="Verdana"/>
      <family val="2"/>
    </font>
    <font>
      <b/>
      <sz val="10"/>
      <name val="Verdana"/>
      <family val="2"/>
    </font>
    <font>
      <sz val="12"/>
      <color rgb="FF006100"/>
      <name val="Calibri"/>
      <family val="2"/>
      <scheme val="minor"/>
    </font>
    <font>
      <sz val="12"/>
      <color theme="3"/>
      <name val="Verdana"/>
      <family val="2"/>
    </font>
    <font>
      <b/>
      <sz val="12"/>
      <name val="Verdana"/>
      <family val="2"/>
    </font>
    <font>
      <sz val="10"/>
      <color rgb="FF0070C0"/>
      <name val="Verdana"/>
      <family val="2"/>
    </font>
    <font>
      <sz val="10"/>
      <color rgb="FFFF0000"/>
      <name val="Verdana"/>
      <family val="2"/>
    </font>
    <font>
      <sz val="12"/>
      <color rgb="FFFF0000"/>
      <name val="Calibri"/>
      <family val="2"/>
      <scheme val="minor"/>
    </font>
    <font>
      <b/>
      <sz val="12"/>
      <color rgb="FF0061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65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thin">
        <color indexed="64"/>
      </right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164" fontId="3" fillId="0" borderId="0" applyFont="0" applyFill="0" applyBorder="0" applyAlignment="0" applyProtection="0"/>
    <xf numFmtId="0" fontId="10" fillId="3" borderId="0" applyNumberFormat="0" applyBorder="0" applyAlignment="0" applyProtection="0"/>
  </cellStyleXfs>
  <cellXfs count="167">
    <xf numFmtId="0" fontId="0" fillId="0" borderId="0" xfId="0"/>
    <xf numFmtId="0" fontId="6" fillId="0" borderId="0" xfId="0" applyFont="1"/>
    <xf numFmtId="165" fontId="0" fillId="0" borderId="0" xfId="0" applyNumberFormat="1"/>
    <xf numFmtId="0" fontId="7" fillId="0" borderId="0" xfId="0" applyFont="1" applyAlignment="1">
      <alignment horizontal="center"/>
    </xf>
    <xf numFmtId="0" fontId="0" fillId="0" borderId="1" xfId="0" applyBorder="1"/>
    <xf numFmtId="165" fontId="0" fillId="0" borderId="2" xfId="0" applyNumberFormat="1" applyBorder="1"/>
    <xf numFmtId="0" fontId="0" fillId="0" borderId="3" xfId="0" applyBorder="1"/>
    <xf numFmtId="165" fontId="0" fillId="0" borderId="4" xfId="0" applyNumberFormat="1" applyBorder="1"/>
    <xf numFmtId="0" fontId="8" fillId="0" borderId="5" xfId="0" applyFont="1" applyBorder="1" applyAlignment="1">
      <alignment textRotation="75"/>
    </xf>
    <xf numFmtId="0" fontId="8" fillId="0" borderId="6" xfId="0" applyFont="1" applyBorder="1" applyAlignment="1">
      <alignment horizontal="center" textRotation="75"/>
    </xf>
    <xf numFmtId="165" fontId="0" fillId="0" borderId="7" xfId="0" applyNumberFormat="1" applyBorder="1"/>
    <xf numFmtId="165" fontId="0" fillId="0" borderId="8" xfId="0" applyNumberFormat="1" applyBorder="1"/>
    <xf numFmtId="0" fontId="8" fillId="0" borderId="9" xfId="0" applyFont="1" applyBorder="1" applyAlignment="1">
      <alignment textRotation="75"/>
    </xf>
    <xf numFmtId="165" fontId="0" fillId="0" borderId="10" xfId="0" applyNumberFormat="1" applyBorder="1"/>
    <xf numFmtId="0" fontId="5" fillId="0" borderId="0" xfId="0" applyFont="1" applyAlignment="1">
      <alignment horizontal="left"/>
    </xf>
    <xf numFmtId="0" fontId="5" fillId="0" borderId="0" xfId="0" applyFont="1"/>
    <xf numFmtId="0" fontId="8" fillId="0" borderId="11" xfId="0" applyFont="1" applyBorder="1" applyAlignment="1">
      <alignment horizontal="center" textRotation="75"/>
    </xf>
    <xf numFmtId="165" fontId="0" fillId="0" borderId="12" xfId="0" applyNumberFormat="1" applyBorder="1"/>
    <xf numFmtId="0" fontId="8" fillId="0" borderId="13" xfId="0" applyFont="1" applyBorder="1" applyAlignment="1">
      <alignment textRotation="75"/>
    </xf>
    <xf numFmtId="14" fontId="0" fillId="0" borderId="14" xfId="0" applyNumberFormat="1" applyBorder="1"/>
    <xf numFmtId="0" fontId="0" fillId="0" borderId="16" xfId="0" applyBorder="1"/>
    <xf numFmtId="0" fontId="0" fillId="0" borderId="17" xfId="0" applyBorder="1"/>
    <xf numFmtId="1" fontId="0" fillId="0" borderId="0" xfId="0" applyNumberFormat="1"/>
    <xf numFmtId="14" fontId="0" fillId="0" borderId="0" xfId="0" applyNumberFormat="1"/>
    <xf numFmtId="0" fontId="9" fillId="0" borderId="0" xfId="0" applyFont="1"/>
    <xf numFmtId="14" fontId="0" fillId="0" borderId="14" xfId="0" applyNumberFormat="1" applyBorder="1" applyAlignment="1">
      <alignment horizontal="center"/>
    </xf>
    <xf numFmtId="165" fontId="0" fillId="0" borderId="19" xfId="0" applyNumberFormat="1" applyBorder="1"/>
    <xf numFmtId="0" fontId="1" fillId="0" borderId="0" xfId="0" applyFont="1"/>
    <xf numFmtId="0" fontId="8" fillId="0" borderId="21" xfId="0" applyFont="1" applyBorder="1" applyAlignment="1">
      <alignment horizontal="center" textRotation="75"/>
    </xf>
    <xf numFmtId="0" fontId="8" fillId="0" borderId="22" xfId="0" applyFont="1" applyBorder="1" applyAlignment="1">
      <alignment textRotation="75"/>
    </xf>
    <xf numFmtId="0" fontId="8" fillId="0" borderId="22" xfId="0" applyFont="1" applyBorder="1" applyAlignment="1">
      <alignment horizontal="center" textRotation="75"/>
    </xf>
    <xf numFmtId="165" fontId="0" fillId="0" borderId="23" xfId="0" applyNumberFormat="1" applyBorder="1"/>
    <xf numFmtId="165" fontId="0" fillId="0" borderId="5" xfId="0" applyNumberFormat="1" applyBorder="1"/>
    <xf numFmtId="165" fontId="0" fillId="0" borderId="5" xfId="0" applyNumberFormat="1" applyBorder="1" applyAlignment="1">
      <alignment horizontal="center"/>
    </xf>
    <xf numFmtId="0" fontId="0" fillId="0" borderId="0" xfId="0" applyAlignment="1">
      <alignment wrapText="1"/>
    </xf>
    <xf numFmtId="0" fontId="8" fillId="0" borderId="13" xfId="0" applyFont="1" applyBorder="1" applyAlignment="1">
      <alignment textRotation="75" wrapText="1"/>
    </xf>
    <xf numFmtId="0" fontId="2" fillId="0" borderId="14" xfId="0" applyFont="1" applyBorder="1" applyAlignment="1">
      <alignment wrapText="1"/>
    </xf>
    <xf numFmtId="49" fontId="0" fillId="0" borderId="0" xfId="0" applyNumberFormat="1" applyAlignment="1">
      <alignment horizontal="right" wrapText="1"/>
    </xf>
    <xf numFmtId="0" fontId="9" fillId="0" borderId="0" xfId="0" applyFont="1" applyAlignment="1">
      <alignment horizontal="right" wrapText="1"/>
    </xf>
    <xf numFmtId="14" fontId="0" fillId="0" borderId="24" xfId="0" applyNumberFormat="1" applyBorder="1"/>
    <xf numFmtId="1" fontId="2" fillId="0" borderId="14" xfId="0" applyNumberFormat="1" applyFont="1" applyBorder="1" applyAlignment="1">
      <alignment wrapText="1"/>
    </xf>
    <xf numFmtId="165" fontId="0" fillId="2" borderId="0" xfId="0" applyNumberFormat="1" applyFill="1"/>
    <xf numFmtId="0" fontId="8" fillId="0" borderId="30" xfId="0" applyFont="1" applyBorder="1" applyAlignment="1">
      <alignment textRotation="75"/>
    </xf>
    <xf numFmtId="166" fontId="0" fillId="0" borderId="0" xfId="0" applyNumberFormat="1"/>
    <xf numFmtId="165" fontId="10" fillId="0" borderId="7" xfId="2" applyNumberFormat="1" applyFill="1" applyBorder="1"/>
    <xf numFmtId="167" fontId="0" fillId="0" borderId="0" xfId="0" applyNumberFormat="1"/>
    <xf numFmtId="167" fontId="0" fillId="0" borderId="6" xfId="0" applyNumberFormat="1" applyBorder="1"/>
    <xf numFmtId="14" fontId="2" fillId="0" borderId="14" xfId="0" applyNumberFormat="1" applyFont="1" applyBorder="1" applyAlignment="1">
      <alignment horizontal="center"/>
    </xf>
    <xf numFmtId="14" fontId="2" fillId="0" borderId="14" xfId="0" applyNumberFormat="1" applyFont="1" applyBorder="1"/>
    <xf numFmtId="0" fontId="2" fillId="0" borderId="1" xfId="0" applyFont="1" applyBorder="1"/>
    <xf numFmtId="0" fontId="11" fillId="0" borderId="32" xfId="0" applyFont="1" applyBorder="1" applyAlignment="1">
      <alignment vertical="top" wrapText="1"/>
    </xf>
    <xf numFmtId="0" fontId="11" fillId="0" borderId="35" xfId="0" applyFont="1" applyBorder="1" applyAlignment="1">
      <alignment wrapText="1"/>
    </xf>
    <xf numFmtId="0" fontId="11" fillId="0" borderId="36" xfId="0" applyFont="1" applyBorder="1" applyAlignment="1">
      <alignment wrapText="1"/>
    </xf>
    <xf numFmtId="0" fontId="8" fillId="0" borderId="3" xfId="0" applyFont="1" applyBorder="1" applyAlignment="1">
      <alignment textRotation="75"/>
    </xf>
    <xf numFmtId="167" fontId="8" fillId="0" borderId="15" xfId="0" applyNumberFormat="1" applyFont="1" applyBorder="1" applyAlignment="1">
      <alignment textRotation="75" wrapText="1"/>
    </xf>
    <xf numFmtId="0" fontId="2" fillId="0" borderId="0" xfId="0" applyFont="1"/>
    <xf numFmtId="166" fontId="2" fillId="0" borderId="0" xfId="0" applyNumberFormat="1" applyFont="1"/>
    <xf numFmtId="167" fontId="2" fillId="0" borderId="0" xfId="0" applyNumberFormat="1" applyFont="1"/>
    <xf numFmtId="0" fontId="2" fillId="0" borderId="0" xfId="0" applyFont="1" applyAlignment="1">
      <alignment wrapText="1"/>
    </xf>
    <xf numFmtId="167" fontId="0" fillId="0" borderId="0" xfId="0" applyNumberFormat="1" applyAlignment="1">
      <alignment wrapText="1"/>
    </xf>
    <xf numFmtId="168" fontId="0" fillId="0" borderId="4" xfId="0" applyNumberFormat="1" applyBorder="1"/>
    <xf numFmtId="168" fontId="0" fillId="0" borderId="0" xfId="0" applyNumberFormat="1"/>
    <xf numFmtId="168" fontId="2" fillId="0" borderId="22" xfId="0" applyNumberFormat="1" applyFont="1" applyBorder="1" applyAlignment="1">
      <alignment horizontal="center" vertical="top" textRotation="75" wrapText="1"/>
    </xf>
    <xf numFmtId="168" fontId="0" fillId="0" borderId="5" xfId="0" applyNumberFormat="1" applyBorder="1"/>
    <xf numFmtId="0" fontId="11" fillId="0" borderId="41" xfId="0" applyFont="1" applyBorder="1" applyAlignment="1">
      <alignment wrapText="1"/>
    </xf>
    <xf numFmtId="14" fontId="2" fillId="0" borderId="14" xfId="0" applyNumberFormat="1" applyFont="1" applyBorder="1" applyAlignment="1">
      <alignment horizontal="center" vertical="top" wrapText="1"/>
    </xf>
    <xf numFmtId="0" fontId="14" fillId="0" borderId="0" xfId="0" applyFont="1"/>
    <xf numFmtId="1" fontId="0" fillId="0" borderId="0" xfId="0" applyNumberFormat="1" applyAlignment="1">
      <alignment horizontal="center" wrapText="1"/>
    </xf>
    <xf numFmtId="14" fontId="0" fillId="0" borderId="51" xfId="0" applyNumberFormat="1" applyBorder="1"/>
    <xf numFmtId="1" fontId="0" fillId="0" borderId="52" xfId="0" applyNumberFormat="1" applyBorder="1" applyAlignment="1">
      <alignment horizontal="center" wrapText="1"/>
    </xf>
    <xf numFmtId="0" fontId="0" fillId="0" borderId="53" xfId="0" applyBorder="1" applyAlignment="1">
      <alignment wrapText="1"/>
    </xf>
    <xf numFmtId="0" fontId="0" fillId="0" borderId="4" xfId="0" applyBorder="1"/>
    <xf numFmtId="14" fontId="0" fillId="0" borderId="4" xfId="0" applyNumberFormat="1" applyBorder="1"/>
    <xf numFmtId="14" fontId="2" fillId="0" borderId="4" xfId="0" applyNumberFormat="1" applyFont="1" applyBorder="1" applyAlignment="1">
      <alignment horizontal="center"/>
    </xf>
    <xf numFmtId="0" fontId="2" fillId="0" borderId="4" xfId="0" applyFont="1" applyBorder="1" applyAlignment="1">
      <alignment wrapText="1"/>
    </xf>
    <xf numFmtId="168" fontId="10" fillId="0" borderId="0" xfId="2" applyNumberFormat="1" applyFill="1" applyBorder="1"/>
    <xf numFmtId="40" fontId="0" fillId="0" borderId="10" xfId="0" applyNumberFormat="1" applyBorder="1"/>
    <xf numFmtId="40" fontId="0" fillId="0" borderId="4" xfId="0" applyNumberFormat="1" applyBorder="1"/>
    <xf numFmtId="40" fontId="0" fillId="0" borderId="8" xfId="0" applyNumberFormat="1" applyBorder="1"/>
    <xf numFmtId="40" fontId="0" fillId="0" borderId="12" xfId="0" applyNumberFormat="1" applyBorder="1"/>
    <xf numFmtId="40" fontId="0" fillId="0" borderId="29" xfId="0" applyNumberFormat="1" applyBorder="1"/>
    <xf numFmtId="40" fontId="0" fillId="0" borderId="26" xfId="0" applyNumberFormat="1" applyBorder="1"/>
    <xf numFmtId="40" fontId="10" fillId="3" borderId="8" xfId="2" applyNumberFormat="1" applyBorder="1"/>
    <xf numFmtId="40" fontId="10" fillId="0" borderId="29" xfId="2" applyNumberFormat="1" applyFill="1" applyBorder="1"/>
    <xf numFmtId="40" fontId="0" fillId="0" borderId="54" xfId="0" applyNumberFormat="1" applyBorder="1"/>
    <xf numFmtId="40" fontId="0" fillId="0" borderId="10" xfId="1" applyNumberFormat="1" applyFont="1" applyBorder="1"/>
    <xf numFmtId="40" fontId="0" fillId="0" borderId="7" xfId="0" applyNumberFormat="1" applyBorder="1"/>
    <xf numFmtId="40" fontId="14" fillId="0" borderId="4" xfId="0" applyNumberFormat="1" applyFont="1" applyBorder="1"/>
    <xf numFmtId="40" fontId="10" fillId="0" borderId="7" xfId="2" applyNumberFormat="1" applyFill="1" applyBorder="1"/>
    <xf numFmtId="40" fontId="2" fillId="0" borderId="4" xfId="0" applyNumberFormat="1" applyFont="1" applyBorder="1"/>
    <xf numFmtId="40" fontId="0" fillId="0" borderId="0" xfId="0" applyNumberFormat="1"/>
    <xf numFmtId="40" fontId="14" fillId="0" borderId="7" xfId="0" applyNumberFormat="1" applyFont="1" applyBorder="1"/>
    <xf numFmtId="40" fontId="15" fillId="0" borderId="7" xfId="2" applyNumberFormat="1" applyFont="1" applyFill="1" applyBorder="1"/>
    <xf numFmtId="40" fontId="0" fillId="0" borderId="25" xfId="0" applyNumberFormat="1" applyBorder="1"/>
    <xf numFmtId="40" fontId="0" fillId="0" borderId="27" xfId="0" applyNumberFormat="1" applyBorder="1"/>
    <xf numFmtId="40" fontId="14" fillId="2" borderId="7" xfId="0" applyNumberFormat="1" applyFont="1" applyFill="1" applyBorder="1"/>
    <xf numFmtId="40" fontId="0" fillId="2" borderId="7" xfId="0" applyNumberFormat="1" applyFill="1" applyBorder="1"/>
    <xf numFmtId="40" fontId="0" fillId="2" borderId="0" xfId="0" applyNumberFormat="1" applyFill="1"/>
    <xf numFmtId="40" fontId="14" fillId="0" borderId="50" xfId="0" applyNumberFormat="1" applyFont="1" applyBorder="1"/>
    <xf numFmtId="40" fontId="0" fillId="0" borderId="53" xfId="0" applyNumberFormat="1" applyBorder="1"/>
    <xf numFmtId="40" fontId="0" fillId="0" borderId="18" xfId="0" applyNumberFormat="1" applyBorder="1"/>
    <xf numFmtId="40" fontId="0" fillId="0" borderId="0" xfId="0" applyNumberFormat="1" applyAlignment="1">
      <alignment horizontal="right"/>
    </xf>
    <xf numFmtId="169" fontId="0" fillId="0" borderId="0" xfId="0" applyNumberFormat="1"/>
    <xf numFmtId="170" fontId="0" fillId="0" borderId="0" xfId="0" applyNumberFormat="1"/>
    <xf numFmtId="40" fontId="2" fillId="0" borderId="7" xfId="0" applyNumberFormat="1" applyFont="1" applyBorder="1"/>
    <xf numFmtId="40" fontId="2" fillId="0" borderId="50" xfId="0" applyNumberFormat="1" applyFont="1" applyBorder="1"/>
    <xf numFmtId="14" fontId="0" fillId="0" borderId="40" xfId="0" applyNumberFormat="1" applyBorder="1"/>
    <xf numFmtId="0" fontId="2" fillId="0" borderId="55" xfId="0" applyFont="1" applyBorder="1" applyAlignment="1">
      <alignment wrapText="1"/>
    </xf>
    <xf numFmtId="40" fontId="0" fillId="0" borderId="55" xfId="0" applyNumberFormat="1" applyBorder="1"/>
    <xf numFmtId="40" fontId="14" fillId="0" borderId="55" xfId="0" applyNumberFormat="1" applyFont="1" applyBorder="1"/>
    <xf numFmtId="40" fontId="14" fillId="0" borderId="0" xfId="0" applyNumberFormat="1" applyFont="1"/>
    <xf numFmtId="1" fontId="2" fillId="0" borderId="40" xfId="0" applyNumberFormat="1" applyFont="1" applyBorder="1" applyAlignment="1">
      <alignment horizontal="center" wrapText="1"/>
    </xf>
    <xf numFmtId="14" fontId="0" fillId="0" borderId="1" xfId="0" applyNumberFormat="1" applyBorder="1"/>
    <xf numFmtId="40" fontId="0" fillId="0" borderId="40" xfId="0" applyNumberFormat="1" applyBorder="1"/>
    <xf numFmtId="1" fontId="2" fillId="0" borderId="4" xfId="0" applyNumberFormat="1" applyFont="1" applyBorder="1" applyAlignment="1">
      <alignment horizontal="center" wrapText="1"/>
    </xf>
    <xf numFmtId="1" fontId="2" fillId="0" borderId="14" xfId="0" applyNumberFormat="1" applyFont="1" applyBorder="1" applyAlignment="1">
      <alignment horizontal="center" wrapText="1"/>
    </xf>
    <xf numFmtId="1" fontId="6" fillId="0" borderId="0" xfId="0" applyNumberFormat="1" applyFont="1" applyAlignment="1">
      <alignment horizontal="center" wrapText="1"/>
    </xf>
    <xf numFmtId="1" fontId="8" fillId="0" borderId="13" xfId="0" applyNumberFormat="1" applyFont="1" applyBorder="1" applyAlignment="1">
      <alignment horizontal="center" textRotation="75" wrapText="1"/>
    </xf>
    <xf numFmtId="1" fontId="0" fillId="0" borderId="14" xfId="0" applyNumberFormat="1" applyBorder="1" applyAlignment="1">
      <alignment horizontal="center" wrapText="1"/>
    </xf>
    <xf numFmtId="9" fontId="0" fillId="0" borderId="0" xfId="0" applyNumberFormat="1"/>
    <xf numFmtId="40" fontId="1" fillId="0" borderId="26" xfId="0" applyNumberFormat="1" applyFont="1" applyBorder="1"/>
    <xf numFmtId="40" fontId="1" fillId="0" borderId="53" xfId="0" applyNumberFormat="1" applyFont="1" applyBorder="1"/>
    <xf numFmtId="165" fontId="16" fillId="3" borderId="20" xfId="2" applyNumberFormat="1" applyFont="1" applyBorder="1"/>
    <xf numFmtId="167" fontId="10" fillId="4" borderId="8" xfId="2" applyNumberFormat="1" applyFill="1" applyBorder="1"/>
    <xf numFmtId="8" fontId="0" fillId="2" borderId="23" xfId="0" applyNumberFormat="1" applyFill="1" applyBorder="1"/>
    <xf numFmtId="40" fontId="0" fillId="0" borderId="31" xfId="0" applyNumberFormat="1" applyBorder="1"/>
    <xf numFmtId="40" fontId="0" fillId="0" borderId="28" xfId="0" applyNumberFormat="1" applyBorder="1"/>
    <xf numFmtId="40" fontId="8" fillId="0" borderId="15" xfId="0" applyNumberFormat="1" applyFont="1" applyBorder="1" applyAlignment="1">
      <alignment textRotation="75"/>
    </xf>
    <xf numFmtId="40" fontId="0" fillId="0" borderId="5" xfId="0" applyNumberFormat="1" applyBorder="1"/>
    <xf numFmtId="169" fontId="0" fillId="0" borderId="4" xfId="0" applyNumberFormat="1" applyBorder="1"/>
    <xf numFmtId="40" fontId="2" fillId="0" borderId="54" xfId="0" applyNumberFormat="1" applyFont="1" applyBorder="1"/>
    <xf numFmtId="14" fontId="2" fillId="0" borderId="0" xfId="0" applyNumberFormat="1" applyFont="1"/>
    <xf numFmtId="169" fontId="0" fillId="0" borderId="55" xfId="0" applyNumberFormat="1" applyBorder="1"/>
    <xf numFmtId="9" fontId="11" fillId="0" borderId="37" xfId="0" applyNumberFormat="1" applyFont="1" applyBorder="1"/>
    <xf numFmtId="0" fontId="0" fillId="0" borderId="37" xfId="0" applyBorder="1"/>
    <xf numFmtId="9" fontId="11" fillId="0" borderId="31" xfId="0" applyNumberFormat="1" applyFont="1" applyBorder="1"/>
    <xf numFmtId="9" fontId="11" fillId="0" borderId="10" xfId="0" applyNumberFormat="1" applyFont="1" applyBorder="1"/>
    <xf numFmtId="9" fontId="11" fillId="0" borderId="44" xfId="0" applyNumberFormat="1" applyFont="1" applyBorder="1"/>
    <xf numFmtId="9" fontId="11" fillId="0" borderId="47" xfId="0" applyNumberFormat="1" applyFont="1" applyBorder="1"/>
    <xf numFmtId="9" fontId="11" fillId="0" borderId="4" xfId="0" applyNumberFormat="1" applyFont="1" applyBorder="1"/>
    <xf numFmtId="0" fontId="0" fillId="0" borderId="4" xfId="0" applyBorder="1"/>
    <xf numFmtId="0" fontId="0" fillId="0" borderId="10" xfId="0" applyBorder="1"/>
    <xf numFmtId="165" fontId="13" fillId="0" borderId="44" xfId="0" applyNumberFormat="1" applyFont="1" applyBorder="1" applyAlignment="1">
      <alignment horizontal="center"/>
    </xf>
    <xf numFmtId="165" fontId="13" fillId="0" borderId="46" xfId="0" applyNumberFormat="1" applyFont="1" applyBorder="1" applyAlignment="1">
      <alignment horizontal="center"/>
    </xf>
    <xf numFmtId="165" fontId="13" fillId="0" borderId="31" xfId="0" applyNumberFormat="1" applyFont="1" applyBorder="1" applyAlignment="1">
      <alignment horizontal="center"/>
    </xf>
    <xf numFmtId="165" fontId="13" fillId="0" borderId="42" xfId="0" applyNumberFormat="1" applyFont="1" applyBorder="1" applyAlignment="1">
      <alignment horizontal="center"/>
    </xf>
    <xf numFmtId="0" fontId="2" fillId="0" borderId="1" xfId="0" applyFont="1" applyBorder="1" applyAlignment="1">
      <alignment wrapText="1"/>
    </xf>
    <xf numFmtId="0" fontId="0" fillId="0" borderId="0" xfId="0"/>
    <xf numFmtId="0" fontId="0" fillId="0" borderId="31" xfId="0" applyBorder="1"/>
    <xf numFmtId="0" fontId="12" fillId="0" borderId="38" xfId="0" applyFont="1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0" fillId="0" borderId="0" xfId="0" applyAlignment="1">
      <alignment wrapText="1"/>
    </xf>
    <xf numFmtId="165" fontId="0" fillId="0" borderId="48" xfId="0" applyNumberFormat="1" applyBorder="1" applyAlignment="1">
      <alignment horizontal="center"/>
    </xf>
    <xf numFmtId="165" fontId="0" fillId="0" borderId="45" xfId="0" applyNumberFormat="1" applyBorder="1" applyAlignment="1">
      <alignment horizontal="center"/>
    </xf>
    <xf numFmtId="0" fontId="11" fillId="0" borderId="33" xfId="0" applyFont="1" applyBorder="1" applyAlignment="1">
      <alignment vertical="top" wrapText="1"/>
    </xf>
    <xf numFmtId="0" fontId="0" fillId="0" borderId="34" xfId="0" applyBorder="1" applyAlignment="1">
      <alignment vertical="top" wrapText="1"/>
    </xf>
    <xf numFmtId="0" fontId="0" fillId="0" borderId="33" xfId="0" applyBorder="1" applyAlignment="1">
      <alignment vertical="top" wrapText="1"/>
    </xf>
    <xf numFmtId="0" fontId="0" fillId="0" borderId="43" xfId="0" applyBorder="1" applyAlignment="1">
      <alignment vertical="top" wrapText="1"/>
    </xf>
    <xf numFmtId="167" fontId="0" fillId="0" borderId="8" xfId="0" applyNumberFormat="1" applyFill="1" applyBorder="1"/>
    <xf numFmtId="167" fontId="0" fillId="0" borderId="40" xfId="0" applyNumberFormat="1" applyFill="1" applyBorder="1" applyAlignment="1">
      <alignment horizontal="center" vertical="top" textRotation="75"/>
    </xf>
    <xf numFmtId="167" fontId="0" fillId="0" borderId="15" xfId="0" applyNumberFormat="1" applyFill="1" applyBorder="1" applyAlignment="1">
      <alignment horizontal="center" vertical="top" textRotation="75" wrapText="1"/>
    </xf>
    <xf numFmtId="167" fontId="0" fillId="0" borderId="6" xfId="0" applyNumberFormat="1" applyFill="1" applyBorder="1"/>
    <xf numFmtId="40" fontId="0" fillId="0" borderId="49" xfId="0" applyNumberFormat="1" applyFill="1" applyBorder="1"/>
    <xf numFmtId="40" fontId="0" fillId="0" borderId="4" xfId="0" applyNumberFormat="1" applyFill="1" applyBorder="1"/>
    <xf numFmtId="40" fontId="0" fillId="0" borderId="0" xfId="0" applyNumberFormat="1" applyFill="1"/>
    <xf numFmtId="167" fontId="0" fillId="0" borderId="0" xfId="0" applyNumberFormat="1" applyFill="1"/>
    <xf numFmtId="0" fontId="9" fillId="0" borderId="0" xfId="0" applyFont="1" applyFill="1" applyAlignment="1">
      <alignment horizontal="right" wrapText="1"/>
    </xf>
  </cellXfs>
  <cellStyles count="3">
    <cellStyle name="Currency" xfId="1" builtinId="4"/>
    <cellStyle name="Good" xfId="2" builtinId="26"/>
    <cellStyle name="Normal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359410</xdr:colOff>
      <xdr:row>75</xdr:row>
      <xdr:rowOff>16510</xdr:rowOff>
    </xdr:from>
    <xdr:to>
      <xdr:col>5</xdr:col>
      <xdr:colOff>359410</xdr:colOff>
      <xdr:row>75</xdr:row>
      <xdr:rowOff>152400</xdr:rowOff>
    </xdr:to>
    <xdr:sp macro="" textlink="">
      <xdr:nvSpPr>
        <xdr:cNvPr id="4785" name="Line 1">
          <a:extLst>
            <a:ext uri="{FF2B5EF4-FFF2-40B4-BE49-F238E27FC236}">
              <a16:creationId xmlns:a16="http://schemas.microsoft.com/office/drawing/2014/main" id="{42112CD4-1A30-E14D-A1C1-9D44DAB3903F}"/>
            </a:ext>
          </a:extLst>
        </xdr:cNvPr>
        <xdr:cNvSpPr>
          <a:spLocks noChangeShapeType="1"/>
        </xdr:cNvSpPr>
      </xdr:nvSpPr>
      <xdr:spPr bwMode="auto">
        <a:xfrm flipV="1">
          <a:off x="5150774" y="14967874"/>
          <a:ext cx="0" cy="13589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288290</xdr:colOff>
      <xdr:row>75</xdr:row>
      <xdr:rowOff>54610</xdr:rowOff>
    </xdr:from>
    <xdr:to>
      <xdr:col>8</xdr:col>
      <xdr:colOff>190500</xdr:colOff>
      <xdr:row>76</xdr:row>
      <xdr:rowOff>0</xdr:rowOff>
    </xdr:to>
    <xdr:sp macro="" textlink="">
      <xdr:nvSpPr>
        <xdr:cNvPr id="4786" name="Line 2">
          <a:extLst>
            <a:ext uri="{FF2B5EF4-FFF2-40B4-BE49-F238E27FC236}">
              <a16:creationId xmlns:a16="http://schemas.microsoft.com/office/drawing/2014/main" id="{48A2636F-292F-8445-9CF0-43600B52BEDC}"/>
            </a:ext>
          </a:extLst>
        </xdr:cNvPr>
        <xdr:cNvSpPr>
          <a:spLocks noChangeShapeType="1"/>
        </xdr:cNvSpPr>
      </xdr:nvSpPr>
      <xdr:spPr bwMode="auto">
        <a:xfrm flipH="1" flipV="1">
          <a:off x="5868593" y="15005974"/>
          <a:ext cx="1585922" cy="157056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207010</xdr:colOff>
      <xdr:row>75</xdr:row>
      <xdr:rowOff>21590</xdr:rowOff>
    </xdr:from>
    <xdr:to>
      <xdr:col>8</xdr:col>
      <xdr:colOff>173990</xdr:colOff>
      <xdr:row>76</xdr:row>
      <xdr:rowOff>16510</xdr:rowOff>
    </xdr:to>
    <xdr:sp macro="" textlink="">
      <xdr:nvSpPr>
        <xdr:cNvPr id="4787" name="Line 3">
          <a:extLst>
            <a:ext uri="{FF2B5EF4-FFF2-40B4-BE49-F238E27FC236}">
              <a16:creationId xmlns:a16="http://schemas.microsoft.com/office/drawing/2014/main" id="{BC8A60AD-C68E-DC4B-BB7B-9F7C2FBE7C2A}"/>
            </a:ext>
          </a:extLst>
        </xdr:cNvPr>
        <xdr:cNvSpPr>
          <a:spLocks noChangeShapeType="1"/>
        </xdr:cNvSpPr>
      </xdr:nvSpPr>
      <xdr:spPr bwMode="auto">
        <a:xfrm flipH="1" flipV="1">
          <a:off x="6797540" y="14972954"/>
          <a:ext cx="640465" cy="206586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207010</xdr:colOff>
      <xdr:row>75</xdr:row>
      <xdr:rowOff>0</xdr:rowOff>
    </xdr:from>
    <xdr:to>
      <xdr:col>8</xdr:col>
      <xdr:colOff>228600</xdr:colOff>
      <xdr:row>76</xdr:row>
      <xdr:rowOff>0</xdr:rowOff>
    </xdr:to>
    <xdr:sp macro="" textlink="">
      <xdr:nvSpPr>
        <xdr:cNvPr id="4788" name="Line 5">
          <a:extLst>
            <a:ext uri="{FF2B5EF4-FFF2-40B4-BE49-F238E27FC236}">
              <a16:creationId xmlns:a16="http://schemas.microsoft.com/office/drawing/2014/main" id="{3134AC2C-FC51-C74A-9B1D-D66FCB4A1398}"/>
            </a:ext>
          </a:extLst>
        </xdr:cNvPr>
        <xdr:cNvSpPr>
          <a:spLocks noChangeShapeType="1"/>
        </xdr:cNvSpPr>
      </xdr:nvSpPr>
      <xdr:spPr bwMode="auto">
        <a:xfrm flipV="1">
          <a:off x="7471025" y="14951364"/>
          <a:ext cx="21590" cy="211666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359410</xdr:colOff>
      <xdr:row>75</xdr:row>
      <xdr:rowOff>0</xdr:rowOff>
    </xdr:from>
    <xdr:to>
      <xdr:col>10</xdr:col>
      <xdr:colOff>364490</xdr:colOff>
      <xdr:row>75</xdr:row>
      <xdr:rowOff>152400</xdr:rowOff>
    </xdr:to>
    <xdr:sp macro="" textlink="">
      <xdr:nvSpPr>
        <xdr:cNvPr id="4789" name="Line 6">
          <a:extLst>
            <a:ext uri="{FF2B5EF4-FFF2-40B4-BE49-F238E27FC236}">
              <a16:creationId xmlns:a16="http://schemas.microsoft.com/office/drawing/2014/main" id="{FE6BF21B-6A8E-BE49-9E57-A8893BA854D0}"/>
            </a:ext>
          </a:extLst>
        </xdr:cNvPr>
        <xdr:cNvSpPr>
          <a:spLocks noChangeShapeType="1"/>
        </xdr:cNvSpPr>
      </xdr:nvSpPr>
      <xdr:spPr bwMode="auto">
        <a:xfrm flipH="1" flipV="1">
          <a:off x="8643274" y="14951364"/>
          <a:ext cx="5080" cy="1524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321310</xdr:colOff>
      <xdr:row>75</xdr:row>
      <xdr:rowOff>21590</xdr:rowOff>
    </xdr:from>
    <xdr:to>
      <xdr:col>14</xdr:col>
      <xdr:colOff>288290</xdr:colOff>
      <xdr:row>76</xdr:row>
      <xdr:rowOff>16510</xdr:rowOff>
    </xdr:to>
    <xdr:sp macro="" textlink="">
      <xdr:nvSpPr>
        <xdr:cNvPr id="4790" name="Line 9">
          <a:extLst>
            <a:ext uri="{FF2B5EF4-FFF2-40B4-BE49-F238E27FC236}">
              <a16:creationId xmlns:a16="http://schemas.microsoft.com/office/drawing/2014/main" id="{64646304-002D-7C49-8C7C-CABF49865273}"/>
            </a:ext>
          </a:extLst>
        </xdr:cNvPr>
        <xdr:cNvSpPr>
          <a:spLocks noChangeShapeType="1"/>
        </xdr:cNvSpPr>
      </xdr:nvSpPr>
      <xdr:spPr bwMode="auto">
        <a:xfrm flipH="1" flipV="1">
          <a:off x="9413355" y="14972954"/>
          <a:ext cx="1689177" cy="206586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228600</xdr:colOff>
      <xdr:row>75</xdr:row>
      <xdr:rowOff>21590</xdr:rowOff>
    </xdr:from>
    <xdr:to>
      <xdr:col>20</xdr:col>
      <xdr:colOff>54610</xdr:colOff>
      <xdr:row>75</xdr:row>
      <xdr:rowOff>152400</xdr:rowOff>
    </xdr:to>
    <xdr:sp macro="" textlink="">
      <xdr:nvSpPr>
        <xdr:cNvPr id="4791" name="Line 11">
          <a:extLst>
            <a:ext uri="{FF2B5EF4-FFF2-40B4-BE49-F238E27FC236}">
              <a16:creationId xmlns:a16="http://schemas.microsoft.com/office/drawing/2014/main" id="{F34EE330-D54A-E841-A931-45300B63865D}"/>
            </a:ext>
          </a:extLst>
        </xdr:cNvPr>
        <xdr:cNvSpPr>
          <a:spLocks noChangeShapeType="1"/>
        </xdr:cNvSpPr>
      </xdr:nvSpPr>
      <xdr:spPr bwMode="auto">
        <a:xfrm flipV="1">
          <a:off x="11042842" y="14972954"/>
          <a:ext cx="4492298" cy="13081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342900</xdr:colOff>
      <xdr:row>75</xdr:row>
      <xdr:rowOff>0</xdr:rowOff>
    </xdr:from>
    <xdr:to>
      <xdr:col>14</xdr:col>
      <xdr:colOff>304800</xdr:colOff>
      <xdr:row>76</xdr:row>
      <xdr:rowOff>21590</xdr:rowOff>
    </xdr:to>
    <xdr:sp macro="" textlink="">
      <xdr:nvSpPr>
        <xdr:cNvPr id="4792" name="Line 12">
          <a:extLst>
            <a:ext uri="{FF2B5EF4-FFF2-40B4-BE49-F238E27FC236}">
              <a16:creationId xmlns:a16="http://schemas.microsoft.com/office/drawing/2014/main" id="{D8E021C6-AAC9-A64D-9ECB-EDE36C941214}"/>
            </a:ext>
          </a:extLst>
        </xdr:cNvPr>
        <xdr:cNvSpPr>
          <a:spLocks noChangeShapeType="1"/>
        </xdr:cNvSpPr>
      </xdr:nvSpPr>
      <xdr:spPr bwMode="auto">
        <a:xfrm flipH="1" flipV="1">
          <a:off x="10031461" y="14951364"/>
          <a:ext cx="1087581" cy="233256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288290</xdr:colOff>
      <xdr:row>75</xdr:row>
      <xdr:rowOff>16510</xdr:rowOff>
    </xdr:from>
    <xdr:to>
      <xdr:col>17</xdr:col>
      <xdr:colOff>283210</xdr:colOff>
      <xdr:row>76</xdr:row>
      <xdr:rowOff>21590</xdr:rowOff>
    </xdr:to>
    <xdr:sp macro="" textlink="">
      <xdr:nvSpPr>
        <xdr:cNvPr id="4793" name="Line 13">
          <a:extLst>
            <a:ext uri="{FF2B5EF4-FFF2-40B4-BE49-F238E27FC236}">
              <a16:creationId xmlns:a16="http://schemas.microsoft.com/office/drawing/2014/main" id="{795247AB-141D-C74C-BDA0-014928955609}"/>
            </a:ext>
          </a:extLst>
        </xdr:cNvPr>
        <xdr:cNvSpPr>
          <a:spLocks noChangeShapeType="1"/>
        </xdr:cNvSpPr>
      </xdr:nvSpPr>
      <xdr:spPr bwMode="auto">
        <a:xfrm flipV="1">
          <a:off x="11102532" y="14967874"/>
          <a:ext cx="2178936" cy="216746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288290</xdr:colOff>
      <xdr:row>75</xdr:row>
      <xdr:rowOff>0</xdr:rowOff>
    </xdr:from>
    <xdr:to>
      <xdr:col>14</xdr:col>
      <xdr:colOff>321310</xdr:colOff>
      <xdr:row>76</xdr:row>
      <xdr:rowOff>21590</xdr:rowOff>
    </xdr:to>
    <xdr:sp macro="" textlink="">
      <xdr:nvSpPr>
        <xdr:cNvPr id="4794" name="Line 15">
          <a:extLst>
            <a:ext uri="{FF2B5EF4-FFF2-40B4-BE49-F238E27FC236}">
              <a16:creationId xmlns:a16="http://schemas.microsoft.com/office/drawing/2014/main" id="{A2D4136C-3606-6347-A3FC-B0F3AD4D4924}"/>
            </a:ext>
          </a:extLst>
        </xdr:cNvPr>
        <xdr:cNvSpPr>
          <a:spLocks noChangeShapeType="1"/>
        </xdr:cNvSpPr>
      </xdr:nvSpPr>
      <xdr:spPr bwMode="auto">
        <a:xfrm flipH="1" flipV="1">
          <a:off x="10602229" y="14951364"/>
          <a:ext cx="533323" cy="233256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321310</xdr:colOff>
      <xdr:row>74</xdr:row>
      <xdr:rowOff>168910</xdr:rowOff>
    </xdr:from>
    <xdr:to>
      <xdr:col>16</xdr:col>
      <xdr:colOff>266700</xdr:colOff>
      <xdr:row>76</xdr:row>
      <xdr:rowOff>16510</xdr:rowOff>
    </xdr:to>
    <xdr:sp macro="" textlink="">
      <xdr:nvSpPr>
        <xdr:cNvPr id="4795" name="Line 16">
          <a:extLst>
            <a:ext uri="{FF2B5EF4-FFF2-40B4-BE49-F238E27FC236}">
              <a16:creationId xmlns:a16="http://schemas.microsoft.com/office/drawing/2014/main" id="{69CE1B5A-61CF-D94B-B637-FC5891162454}"/>
            </a:ext>
          </a:extLst>
        </xdr:cNvPr>
        <xdr:cNvSpPr>
          <a:spLocks noChangeShapeType="1"/>
        </xdr:cNvSpPr>
      </xdr:nvSpPr>
      <xdr:spPr bwMode="auto">
        <a:xfrm flipV="1">
          <a:off x="11135552" y="14918228"/>
          <a:ext cx="1427057" cy="261312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288290</xdr:colOff>
      <xdr:row>75</xdr:row>
      <xdr:rowOff>0</xdr:rowOff>
    </xdr:from>
    <xdr:to>
      <xdr:col>15</xdr:col>
      <xdr:colOff>228600</xdr:colOff>
      <xdr:row>76</xdr:row>
      <xdr:rowOff>21590</xdr:rowOff>
    </xdr:to>
    <xdr:sp macro="" textlink="">
      <xdr:nvSpPr>
        <xdr:cNvPr id="4796" name="Line 17">
          <a:extLst>
            <a:ext uri="{FF2B5EF4-FFF2-40B4-BE49-F238E27FC236}">
              <a16:creationId xmlns:a16="http://schemas.microsoft.com/office/drawing/2014/main" id="{35C6E606-A726-9C4B-9AB3-14BC94B621A3}"/>
            </a:ext>
          </a:extLst>
        </xdr:cNvPr>
        <xdr:cNvSpPr>
          <a:spLocks noChangeShapeType="1"/>
        </xdr:cNvSpPr>
      </xdr:nvSpPr>
      <xdr:spPr bwMode="auto">
        <a:xfrm flipV="1">
          <a:off x="11102532" y="14951364"/>
          <a:ext cx="719629" cy="233256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288290</xdr:colOff>
      <xdr:row>74</xdr:row>
      <xdr:rowOff>152400</xdr:rowOff>
    </xdr:from>
    <xdr:to>
      <xdr:col>14</xdr:col>
      <xdr:colOff>288290</xdr:colOff>
      <xdr:row>76</xdr:row>
      <xdr:rowOff>21590</xdr:rowOff>
    </xdr:to>
    <xdr:sp macro="" textlink="">
      <xdr:nvSpPr>
        <xdr:cNvPr id="4797" name="Line 18">
          <a:extLst>
            <a:ext uri="{FF2B5EF4-FFF2-40B4-BE49-F238E27FC236}">
              <a16:creationId xmlns:a16="http://schemas.microsoft.com/office/drawing/2014/main" id="{961A0EE9-972A-0940-AF3E-E41B5B48425F}"/>
            </a:ext>
          </a:extLst>
        </xdr:cNvPr>
        <xdr:cNvSpPr>
          <a:spLocks noChangeShapeType="1"/>
        </xdr:cNvSpPr>
      </xdr:nvSpPr>
      <xdr:spPr bwMode="auto">
        <a:xfrm flipH="1" flipV="1">
          <a:off x="11102532" y="14901718"/>
          <a:ext cx="0" cy="282902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121"/>
  <sheetViews>
    <sheetView tabSelected="1" zoomScale="80" zoomScaleNormal="80" workbookViewId="0">
      <pane ySplit="3" topLeftCell="A59" activePane="bottomLeft" state="frozenSplit"/>
      <selection pane="bottomLeft" activeCell="A79" sqref="A79"/>
    </sheetView>
  </sheetViews>
  <sheetFormatPr defaultColWidth="11" defaultRowHeight="12.6" x14ac:dyDescent="0.2"/>
  <cols>
    <col min="1" max="1" width="4.81640625" customWidth="1"/>
    <col min="2" max="2" width="10.453125" customWidth="1"/>
    <col min="3" max="3" width="11" customWidth="1"/>
    <col min="4" max="4" width="8.453125" style="67" customWidth="1"/>
    <col min="5" max="5" width="22.54296875" style="34" customWidth="1"/>
    <col min="6" max="6" width="9.453125" customWidth="1"/>
    <col min="7" max="7" width="12.08984375" customWidth="1"/>
    <col min="8" max="8" width="8.08984375" customWidth="1"/>
    <col min="9" max="9" width="7.90625" customWidth="1"/>
    <col min="10" max="10" width="10.7265625" customWidth="1"/>
    <col min="11" max="11" width="9.6328125" customWidth="1"/>
    <col min="12" max="12" width="7.1796875" customWidth="1"/>
    <col min="13" max="13" width="7.453125" customWidth="1"/>
    <col min="14" max="14" width="6" customWidth="1"/>
    <col min="15" max="15" width="9.26953125" customWidth="1"/>
    <col min="16" max="16" width="8.36328125" customWidth="1"/>
    <col min="17" max="17" width="8.453125" customWidth="1"/>
    <col min="18" max="18" width="10" bestFit="1" customWidth="1"/>
    <col min="19" max="19" width="9.36328125" style="61" customWidth="1"/>
    <col min="20" max="20" width="10.36328125" customWidth="1"/>
    <col min="21" max="21" width="8.36328125" customWidth="1"/>
    <col min="22" max="22" width="10.81640625" style="90" bestFit="1" customWidth="1"/>
    <col min="23" max="23" width="13.81640625" style="45" customWidth="1"/>
    <col min="24" max="24" width="9.453125" style="41" customWidth="1"/>
    <col min="25" max="25" width="12.453125" style="165" customWidth="1"/>
    <col min="27" max="27" width="16.453125" bestFit="1" customWidth="1"/>
    <col min="28" max="28" width="13.36328125" customWidth="1"/>
  </cols>
  <sheetData>
    <row r="1" spans="1:27" ht="15.6" x14ac:dyDescent="0.3">
      <c r="B1" s="19"/>
      <c r="C1" s="47"/>
      <c r="D1" s="115"/>
      <c r="E1" s="36"/>
      <c r="F1" s="13" t="s">
        <v>52</v>
      </c>
      <c r="G1" s="7"/>
      <c r="H1" s="7"/>
      <c r="I1" s="11"/>
      <c r="J1" s="17"/>
      <c r="K1" s="10"/>
      <c r="L1" s="7"/>
      <c r="M1" s="7"/>
      <c r="N1" s="7"/>
      <c r="O1" s="7"/>
      <c r="P1" s="7"/>
      <c r="Q1" s="7"/>
      <c r="R1" s="7"/>
      <c r="S1" s="60"/>
      <c r="T1" s="7"/>
      <c r="U1" s="7"/>
      <c r="V1" s="77"/>
      <c r="W1" s="123"/>
      <c r="X1" s="44"/>
      <c r="Y1" s="158"/>
    </row>
    <row r="2" spans="1:27" ht="22.8" customHeight="1" thickBot="1" x14ac:dyDescent="0.55000000000000004">
      <c r="B2" s="1"/>
      <c r="C2" s="1"/>
      <c r="D2" s="116"/>
      <c r="G2" s="14" t="s">
        <v>25</v>
      </c>
      <c r="O2" s="15" t="s">
        <v>26</v>
      </c>
      <c r="X2" s="53"/>
      <c r="Y2" s="159"/>
    </row>
    <row r="3" spans="1:27" ht="63.75" customHeight="1" thickBot="1" x14ac:dyDescent="0.35">
      <c r="A3" s="3"/>
      <c r="B3" s="18" t="s">
        <v>32</v>
      </c>
      <c r="C3" s="35" t="s">
        <v>45</v>
      </c>
      <c r="D3" s="117" t="s">
        <v>15</v>
      </c>
      <c r="E3" s="35" t="s">
        <v>0</v>
      </c>
      <c r="F3" s="12" t="s">
        <v>4</v>
      </c>
      <c r="G3" s="8" t="s">
        <v>51</v>
      </c>
      <c r="H3" s="8" t="s">
        <v>46</v>
      </c>
      <c r="I3" s="9" t="s">
        <v>3</v>
      </c>
      <c r="J3" s="16" t="s">
        <v>76</v>
      </c>
      <c r="K3" s="28" t="s">
        <v>8</v>
      </c>
      <c r="L3" s="29" t="s">
        <v>5</v>
      </c>
      <c r="M3" s="29" t="s">
        <v>6</v>
      </c>
      <c r="N3" s="29" t="s">
        <v>7</v>
      </c>
      <c r="O3" s="29" t="s">
        <v>29</v>
      </c>
      <c r="P3" s="29" t="s">
        <v>9</v>
      </c>
      <c r="Q3" s="30" t="s">
        <v>3</v>
      </c>
      <c r="R3" s="30" t="s">
        <v>10</v>
      </c>
      <c r="S3" s="62" t="s">
        <v>41</v>
      </c>
      <c r="T3" s="30" t="s">
        <v>11</v>
      </c>
      <c r="U3" s="42" t="s">
        <v>2</v>
      </c>
      <c r="V3" s="127" t="s">
        <v>1</v>
      </c>
      <c r="W3" s="54" t="s">
        <v>78</v>
      </c>
      <c r="X3" s="54" t="s">
        <v>28</v>
      </c>
      <c r="Y3" s="160" t="s">
        <v>79</v>
      </c>
    </row>
    <row r="4" spans="1:27" ht="21" customHeight="1" thickBot="1" x14ac:dyDescent="0.25">
      <c r="B4" s="19">
        <v>43190</v>
      </c>
      <c r="C4" s="25"/>
      <c r="D4" s="118"/>
      <c r="E4" s="36" t="s">
        <v>43</v>
      </c>
      <c r="F4" s="13" t="s">
        <v>12</v>
      </c>
      <c r="G4" s="7"/>
      <c r="H4" s="7"/>
      <c r="I4" s="11"/>
      <c r="J4" s="17"/>
      <c r="K4" s="31"/>
      <c r="L4" s="32"/>
      <c r="M4" s="32"/>
      <c r="N4" s="32"/>
      <c r="O4" s="32"/>
      <c r="P4" s="32"/>
      <c r="Q4" s="32"/>
      <c r="R4" s="32"/>
      <c r="S4" s="63"/>
      <c r="T4" s="33"/>
      <c r="U4" s="32"/>
      <c r="V4" s="128"/>
      <c r="W4" s="46">
        <v>14810.54</v>
      </c>
      <c r="X4" s="124"/>
      <c r="Y4" s="161">
        <v>11523.22</v>
      </c>
    </row>
    <row r="5" spans="1:27" ht="26.4" x14ac:dyDescent="0.3">
      <c r="B5" s="19">
        <v>43191</v>
      </c>
      <c r="C5" s="47"/>
      <c r="D5" s="115"/>
      <c r="E5" s="36" t="s">
        <v>75</v>
      </c>
      <c r="F5" s="76"/>
      <c r="G5" s="78"/>
      <c r="H5" s="77"/>
      <c r="J5" s="79"/>
      <c r="K5" s="80"/>
      <c r="L5" s="81"/>
      <c r="M5" s="81"/>
      <c r="N5" s="81"/>
      <c r="O5" s="81"/>
      <c r="P5" s="81"/>
      <c r="Q5" s="81"/>
      <c r="R5" s="81"/>
      <c r="S5" s="81"/>
      <c r="T5" s="81"/>
      <c r="U5" s="81"/>
      <c r="V5" s="129">
        <f t="shared" ref="V5:V27" si="0">IF(SUM(F5:U5)&lt;&gt;0,SUM(F5:U5),0)</f>
        <v>0</v>
      </c>
      <c r="W5" s="46">
        <v>14810.54</v>
      </c>
      <c r="X5" s="83"/>
      <c r="Y5" s="162">
        <f>Y4+V5-X5</f>
        <v>11523.22</v>
      </c>
      <c r="Z5" s="84"/>
    </row>
    <row r="6" spans="1:27" ht="15.6" x14ac:dyDescent="0.3">
      <c r="B6" s="19">
        <v>43190</v>
      </c>
      <c r="C6" s="47"/>
      <c r="D6" s="115" t="s">
        <v>48</v>
      </c>
      <c r="E6" s="36" t="s">
        <v>49</v>
      </c>
      <c r="F6" s="76"/>
      <c r="G6" s="78">
        <v>-11010.5</v>
      </c>
      <c r="H6" s="77"/>
      <c r="J6" s="79"/>
      <c r="K6" s="80"/>
      <c r="L6" s="81"/>
      <c r="M6" s="81"/>
      <c r="N6" s="81"/>
      <c r="O6" s="81"/>
      <c r="P6" s="81"/>
      <c r="Q6" s="81"/>
      <c r="R6" s="81"/>
      <c r="S6" s="81"/>
      <c r="T6" s="81"/>
      <c r="U6" s="81"/>
      <c r="V6" s="129">
        <f t="shared" si="0"/>
        <v>-11010.5</v>
      </c>
      <c r="W6" s="82">
        <f>IF(V6="","",W4+V6)</f>
        <v>3800.0400000000009</v>
      </c>
      <c r="X6" s="83"/>
      <c r="Y6" s="162">
        <f>Y5+V6-X6</f>
        <v>512.71999999999935</v>
      </c>
      <c r="Z6" s="84"/>
      <c r="AA6" s="55" t="s">
        <v>108</v>
      </c>
    </row>
    <row r="7" spans="1:27" ht="15.6" x14ac:dyDescent="0.3">
      <c r="B7" s="48">
        <v>43190</v>
      </c>
      <c r="C7" s="47"/>
      <c r="D7" s="115" t="s">
        <v>48</v>
      </c>
      <c r="E7" s="36" t="s">
        <v>50</v>
      </c>
      <c r="F7" s="76"/>
      <c r="G7" s="78">
        <v>11010.5</v>
      </c>
      <c r="H7" s="77"/>
      <c r="J7" s="79"/>
      <c r="K7" s="80"/>
      <c r="L7" s="81"/>
      <c r="M7" s="81"/>
      <c r="N7" s="81"/>
      <c r="O7" s="81"/>
      <c r="P7" s="81"/>
      <c r="Q7" s="81"/>
      <c r="R7" s="81"/>
      <c r="S7" s="81"/>
      <c r="T7" s="81"/>
      <c r="U7" s="81"/>
      <c r="V7" s="129">
        <f t="shared" si="0"/>
        <v>11010.5</v>
      </c>
      <c r="W7" s="82">
        <f t="shared" ref="W7:W74" si="1">IF(V7="","",W6+V7)</f>
        <v>14810.54</v>
      </c>
      <c r="X7" s="83"/>
      <c r="Y7" s="162">
        <f t="shared" ref="Y7:Y37" si="2">Y6+V7-X7</f>
        <v>11523.22</v>
      </c>
      <c r="Z7" s="84"/>
    </row>
    <row r="8" spans="1:27" ht="15.6" x14ac:dyDescent="0.3">
      <c r="B8" s="19">
        <v>43193</v>
      </c>
      <c r="C8" s="65"/>
      <c r="D8" s="115"/>
      <c r="E8" s="36" t="s">
        <v>53</v>
      </c>
      <c r="F8" s="85"/>
      <c r="G8" s="78"/>
      <c r="H8" s="77"/>
      <c r="I8" s="78"/>
      <c r="J8" s="79">
        <v>-73.2</v>
      </c>
      <c r="K8" s="86"/>
      <c r="L8" s="77"/>
      <c r="M8" s="77"/>
      <c r="N8" s="77"/>
      <c r="O8" s="77"/>
      <c r="P8" s="77"/>
      <c r="Q8" s="77"/>
      <c r="R8" s="77"/>
      <c r="S8" s="77"/>
      <c r="T8" s="77"/>
      <c r="U8" s="77"/>
      <c r="V8" s="129">
        <f t="shared" si="0"/>
        <v>-73.2</v>
      </c>
      <c r="W8" s="82">
        <f>+W7</f>
        <v>14810.54</v>
      </c>
      <c r="X8" s="83"/>
      <c r="Y8" s="162">
        <f t="shared" si="2"/>
        <v>11450.019999999999</v>
      </c>
      <c r="Z8" s="84"/>
    </row>
    <row r="9" spans="1:27" ht="15.6" x14ac:dyDescent="0.3">
      <c r="B9" s="19">
        <v>43194</v>
      </c>
      <c r="C9" s="65"/>
      <c r="D9" s="115"/>
      <c r="E9" s="36" t="s">
        <v>63</v>
      </c>
      <c r="F9" s="85"/>
      <c r="G9" s="125"/>
      <c r="H9" s="77"/>
      <c r="I9" s="78"/>
      <c r="J9" s="79">
        <v>200</v>
      </c>
      <c r="K9" s="86"/>
      <c r="L9" s="77"/>
      <c r="M9" s="77"/>
      <c r="N9" s="77"/>
      <c r="O9" s="77"/>
      <c r="P9" s="77"/>
      <c r="Q9" s="77"/>
      <c r="R9" s="77"/>
      <c r="S9" s="77"/>
      <c r="T9" s="77"/>
      <c r="U9" s="77"/>
      <c r="V9" s="129">
        <f t="shared" si="0"/>
        <v>200</v>
      </c>
      <c r="W9" s="82">
        <f>+W8</f>
        <v>14810.54</v>
      </c>
      <c r="X9" s="83"/>
      <c r="Y9" s="162">
        <f t="shared" si="2"/>
        <v>11650.019999999999</v>
      </c>
      <c r="Z9" s="84"/>
    </row>
    <row r="10" spans="1:27" ht="15.6" x14ac:dyDescent="0.3">
      <c r="B10" s="19">
        <v>43209</v>
      </c>
      <c r="C10" s="47" t="s">
        <v>133</v>
      </c>
      <c r="D10" s="115">
        <v>1</v>
      </c>
      <c r="E10" s="36" t="s">
        <v>58</v>
      </c>
      <c r="F10" s="76"/>
      <c r="G10" s="77"/>
      <c r="H10" s="77">
        <v>160</v>
      </c>
      <c r="I10" s="78"/>
      <c r="J10" s="79"/>
      <c r="K10" s="86"/>
      <c r="L10" s="77"/>
      <c r="M10" s="77"/>
      <c r="N10" s="77"/>
      <c r="O10" s="77"/>
      <c r="P10" s="77"/>
      <c r="Q10" s="77"/>
      <c r="R10" s="77"/>
      <c r="S10" s="77"/>
      <c r="T10" s="77"/>
      <c r="U10" s="87"/>
      <c r="V10" s="129">
        <f t="shared" si="0"/>
        <v>160</v>
      </c>
      <c r="W10" s="82">
        <f>IF(V10="","",W8+V10)</f>
        <v>14970.54</v>
      </c>
      <c r="X10" s="88"/>
      <c r="Y10" s="162">
        <f t="shared" si="2"/>
        <v>11810.019999999999</v>
      </c>
      <c r="Z10" s="84"/>
    </row>
    <row r="11" spans="1:27" ht="15.6" x14ac:dyDescent="0.3">
      <c r="B11" s="19">
        <v>43218</v>
      </c>
      <c r="C11" s="47" t="s">
        <v>133</v>
      </c>
      <c r="D11" s="115"/>
      <c r="E11" s="36" t="s">
        <v>54</v>
      </c>
      <c r="F11" s="76">
        <v>6489</v>
      </c>
      <c r="G11" s="77"/>
      <c r="H11" s="77"/>
      <c r="I11" s="78"/>
      <c r="J11" s="79"/>
      <c r="K11" s="86"/>
      <c r="L11" s="77"/>
      <c r="M11" s="77"/>
      <c r="N11" s="77"/>
      <c r="O11" s="77"/>
      <c r="P11" s="77"/>
      <c r="Q11" s="77"/>
      <c r="R11" s="77"/>
      <c r="S11" s="77"/>
      <c r="T11" s="77"/>
      <c r="U11" s="77"/>
      <c r="V11" s="129">
        <f t="shared" si="0"/>
        <v>6489</v>
      </c>
      <c r="W11" s="82">
        <f t="shared" si="1"/>
        <v>21459.54</v>
      </c>
      <c r="X11" s="88"/>
      <c r="Y11" s="162">
        <f t="shared" si="2"/>
        <v>18299.019999999997</v>
      </c>
      <c r="Z11" s="84"/>
      <c r="AA11" s="55" t="s">
        <v>107</v>
      </c>
    </row>
    <row r="12" spans="1:27" ht="15.6" x14ac:dyDescent="0.3">
      <c r="B12" s="19">
        <v>43228</v>
      </c>
      <c r="C12" s="47" t="s">
        <v>133</v>
      </c>
      <c r="D12" s="115" t="s">
        <v>60</v>
      </c>
      <c r="E12" s="36" t="s">
        <v>61</v>
      </c>
      <c r="F12" s="76"/>
      <c r="G12" s="77"/>
      <c r="H12" s="77"/>
      <c r="I12" s="78"/>
      <c r="J12" s="79"/>
      <c r="K12" s="86"/>
      <c r="L12" s="77">
        <v>-299.95999999999998</v>
      </c>
      <c r="M12" s="77"/>
      <c r="N12" s="77"/>
      <c r="O12" s="77"/>
      <c r="P12" s="77"/>
      <c r="Q12" s="77"/>
      <c r="R12" s="77"/>
      <c r="S12" s="77"/>
      <c r="T12" s="90"/>
      <c r="U12" s="77"/>
      <c r="V12" s="129">
        <f t="shared" si="0"/>
        <v>-299.95999999999998</v>
      </c>
      <c r="W12" s="82">
        <f t="shared" si="1"/>
        <v>21159.58</v>
      </c>
      <c r="X12" s="88"/>
      <c r="Y12" s="162">
        <f t="shared" si="2"/>
        <v>17999.059999999998</v>
      </c>
      <c r="Z12" s="84"/>
    </row>
    <row r="13" spans="1:27" ht="15.6" x14ac:dyDescent="0.3">
      <c r="B13" s="19">
        <v>43231</v>
      </c>
      <c r="C13" s="47" t="s">
        <v>133</v>
      </c>
      <c r="D13" s="115" t="s">
        <v>55</v>
      </c>
      <c r="E13" s="36" t="s">
        <v>56</v>
      </c>
      <c r="F13" s="76"/>
      <c r="G13" s="77"/>
      <c r="H13" s="77"/>
      <c r="I13" s="78"/>
      <c r="J13" s="79"/>
      <c r="K13" s="86"/>
      <c r="L13" s="77"/>
      <c r="M13" s="77"/>
      <c r="N13" s="77"/>
      <c r="O13" s="77"/>
      <c r="P13" s="77"/>
      <c r="Q13" s="77"/>
      <c r="R13" s="77"/>
      <c r="S13" s="77">
        <v>-299.60000000000002</v>
      </c>
      <c r="U13" s="77">
        <v>-59.92</v>
      </c>
      <c r="V13" s="129">
        <f>IF(SUM(F13:U13)&lt;&gt;0,SUM(F13:U13),0)</f>
        <v>-359.52000000000004</v>
      </c>
      <c r="W13" s="82">
        <f>IF(V13="","",W12+V13)</f>
        <v>20800.060000000001</v>
      </c>
      <c r="X13" s="88"/>
      <c r="Y13" s="162">
        <f t="shared" si="2"/>
        <v>17639.539999999997</v>
      </c>
      <c r="Z13" s="84"/>
    </row>
    <row r="14" spans="1:27" ht="15.6" x14ac:dyDescent="0.3">
      <c r="B14" s="19">
        <v>43231</v>
      </c>
      <c r="C14" s="47" t="s">
        <v>133</v>
      </c>
      <c r="D14" s="115" t="s">
        <v>55</v>
      </c>
      <c r="E14" s="36" t="s">
        <v>64</v>
      </c>
      <c r="F14" s="76"/>
      <c r="G14" s="77"/>
      <c r="H14" s="77"/>
      <c r="I14" s="78"/>
      <c r="J14" s="79"/>
      <c r="K14" s="86"/>
      <c r="L14" s="77"/>
      <c r="M14" s="77"/>
      <c r="N14" s="77"/>
      <c r="O14" s="77"/>
      <c r="P14" s="77"/>
      <c r="Q14" s="77"/>
      <c r="R14" s="90"/>
      <c r="S14" s="77"/>
      <c r="T14" s="77">
        <v>-400</v>
      </c>
      <c r="U14" s="89"/>
      <c r="V14" s="129">
        <f t="shared" si="0"/>
        <v>-400</v>
      </c>
      <c r="W14" s="82">
        <f t="shared" si="1"/>
        <v>20400.060000000001</v>
      </c>
      <c r="X14" s="88"/>
      <c r="Y14" s="162">
        <f t="shared" si="2"/>
        <v>17239.539999999997</v>
      </c>
      <c r="Z14" s="84"/>
    </row>
    <row r="15" spans="1:27" ht="15.6" x14ac:dyDescent="0.3">
      <c r="B15" s="19">
        <v>43231</v>
      </c>
      <c r="C15" s="47" t="s">
        <v>133</v>
      </c>
      <c r="D15" s="115" t="s">
        <v>55</v>
      </c>
      <c r="E15" s="36" t="s">
        <v>65</v>
      </c>
      <c r="F15" s="76"/>
      <c r="G15" s="77"/>
      <c r="H15" s="77"/>
      <c r="I15" s="78"/>
      <c r="J15" s="79"/>
      <c r="K15" s="86"/>
      <c r="L15" s="77"/>
      <c r="M15" s="77"/>
      <c r="N15" s="77"/>
      <c r="O15" s="77"/>
      <c r="P15" s="77"/>
      <c r="Q15" s="77"/>
      <c r="R15" s="77"/>
      <c r="S15" s="77"/>
      <c r="T15" s="77">
        <v>-400</v>
      </c>
      <c r="U15" s="77"/>
      <c r="V15" s="129">
        <f t="shared" si="0"/>
        <v>-400</v>
      </c>
      <c r="W15" s="82">
        <f t="shared" si="1"/>
        <v>20000.060000000001</v>
      </c>
      <c r="X15" s="88"/>
      <c r="Y15" s="162">
        <f t="shared" si="2"/>
        <v>16839.539999999997</v>
      </c>
      <c r="Z15" s="84"/>
    </row>
    <row r="16" spans="1:27" ht="15.6" x14ac:dyDescent="0.3">
      <c r="B16" s="19">
        <v>43231</v>
      </c>
      <c r="C16" s="47" t="s">
        <v>133</v>
      </c>
      <c r="D16" s="115" t="s">
        <v>55</v>
      </c>
      <c r="E16" s="36" t="s">
        <v>57</v>
      </c>
      <c r="F16" s="76"/>
      <c r="G16" s="77"/>
      <c r="H16" s="77"/>
      <c r="I16" s="78"/>
      <c r="J16" s="79"/>
      <c r="K16" s="86"/>
      <c r="L16" s="77"/>
      <c r="M16" s="77"/>
      <c r="N16" s="77"/>
      <c r="O16" s="77"/>
      <c r="P16" s="77"/>
      <c r="Q16" s="77"/>
      <c r="R16" s="77">
        <v>-29.17</v>
      </c>
      <c r="S16" s="77"/>
      <c r="T16" s="77"/>
      <c r="U16" s="77">
        <v>-5.83</v>
      </c>
      <c r="V16" s="129">
        <f t="shared" si="0"/>
        <v>-35</v>
      </c>
      <c r="W16" s="82">
        <f>IF(V16="","",W15+V16)</f>
        <v>19965.060000000001</v>
      </c>
      <c r="X16" s="88"/>
      <c r="Y16" s="162">
        <f t="shared" si="2"/>
        <v>16804.539999999997</v>
      </c>
      <c r="Z16" s="84"/>
    </row>
    <row r="17" spans="1:27" ht="15.6" x14ac:dyDescent="0.3">
      <c r="B17" s="19">
        <v>43232</v>
      </c>
      <c r="C17" s="47" t="s">
        <v>133</v>
      </c>
      <c r="D17" s="115" t="s">
        <v>55</v>
      </c>
      <c r="E17" s="36" t="s">
        <v>59</v>
      </c>
      <c r="F17" s="76"/>
      <c r="G17" s="77"/>
      <c r="H17" s="77"/>
      <c r="I17" s="78"/>
      <c r="J17" s="79"/>
      <c r="K17" s="86"/>
      <c r="L17" s="77"/>
      <c r="M17" s="77">
        <v>-356.53</v>
      </c>
      <c r="N17" s="77"/>
      <c r="O17" s="77"/>
      <c r="P17" s="77"/>
      <c r="Q17" s="77"/>
      <c r="R17" s="90"/>
      <c r="S17" s="90"/>
      <c r="T17" s="77"/>
      <c r="U17" s="77"/>
      <c r="V17" s="129">
        <f t="shared" si="0"/>
        <v>-356.53</v>
      </c>
      <c r="W17" s="82">
        <f t="shared" si="1"/>
        <v>19608.530000000002</v>
      </c>
      <c r="X17" s="77"/>
      <c r="Y17" s="162">
        <f t="shared" si="2"/>
        <v>16448.009999999998</v>
      </c>
      <c r="Z17" s="84"/>
    </row>
    <row r="18" spans="1:27" ht="15.6" x14ac:dyDescent="0.3">
      <c r="B18" s="19">
        <v>43239</v>
      </c>
      <c r="C18" s="47" t="s">
        <v>133</v>
      </c>
      <c r="D18" s="115" t="s">
        <v>55</v>
      </c>
      <c r="E18" s="36" t="s">
        <v>62</v>
      </c>
      <c r="F18" s="76"/>
      <c r="G18" s="77"/>
      <c r="H18" s="77"/>
      <c r="I18" s="78"/>
      <c r="J18" s="79">
        <v>-925</v>
      </c>
      <c r="K18" s="86"/>
      <c r="L18" s="77"/>
      <c r="M18" s="77"/>
      <c r="N18" s="77"/>
      <c r="O18" s="77"/>
      <c r="P18" s="77"/>
      <c r="Q18" s="77"/>
      <c r="R18" s="90"/>
      <c r="S18" s="90"/>
      <c r="T18" s="77"/>
      <c r="U18" s="77"/>
      <c r="V18" s="129">
        <f>IF(SUM(F18:U18)&lt;&gt;0,SUM(F18:U18),0)</f>
        <v>-925</v>
      </c>
      <c r="W18" s="82">
        <f>+W17</f>
        <v>19608.530000000002</v>
      </c>
      <c r="X18" s="77"/>
      <c r="Y18" s="162">
        <f t="shared" si="2"/>
        <v>15523.009999999998</v>
      </c>
      <c r="Z18" s="84"/>
      <c r="AA18" s="55" t="s">
        <v>106</v>
      </c>
    </row>
    <row r="19" spans="1:27" ht="26.4" x14ac:dyDescent="0.3">
      <c r="B19" s="19">
        <v>43255</v>
      </c>
      <c r="C19" s="47" t="s">
        <v>133</v>
      </c>
      <c r="D19" s="115" t="s">
        <v>55</v>
      </c>
      <c r="E19" s="36" t="s">
        <v>66</v>
      </c>
      <c r="F19" s="76"/>
      <c r="G19" s="77"/>
      <c r="H19" s="77"/>
      <c r="I19" s="78"/>
      <c r="J19" s="79"/>
      <c r="K19" s="86"/>
      <c r="L19" s="77"/>
      <c r="M19" s="77"/>
      <c r="N19" s="77"/>
      <c r="O19" s="77"/>
      <c r="P19" s="77"/>
      <c r="Q19" s="77">
        <v>-166.85</v>
      </c>
      <c r="R19" s="77"/>
      <c r="S19" s="77"/>
      <c r="T19" s="77"/>
      <c r="U19" s="77">
        <v>-33.270000000000003</v>
      </c>
      <c r="V19" s="129">
        <f t="shared" si="0"/>
        <v>-200.12</v>
      </c>
      <c r="W19" s="82">
        <f t="shared" si="1"/>
        <v>19408.410000000003</v>
      </c>
      <c r="X19" s="88"/>
      <c r="Y19" s="162">
        <f t="shared" si="2"/>
        <v>15322.889999999998</v>
      </c>
      <c r="Z19" s="84"/>
    </row>
    <row r="20" spans="1:27" ht="26.4" x14ac:dyDescent="0.3">
      <c r="B20" s="19">
        <v>43259</v>
      </c>
      <c r="C20" s="47" t="s">
        <v>133</v>
      </c>
      <c r="D20" s="115" t="s">
        <v>55</v>
      </c>
      <c r="E20" s="36" t="s">
        <v>67</v>
      </c>
      <c r="F20" s="85"/>
      <c r="G20" s="77"/>
      <c r="H20" s="77"/>
      <c r="I20" s="78"/>
      <c r="J20" s="79"/>
      <c r="K20" s="91"/>
      <c r="L20" s="77"/>
      <c r="M20" s="77"/>
      <c r="N20" s="77"/>
      <c r="O20" s="77"/>
      <c r="P20" s="77"/>
      <c r="Q20" s="77">
        <v>-90</v>
      </c>
      <c r="R20" s="77"/>
      <c r="S20" s="77"/>
      <c r="T20" s="77"/>
      <c r="U20" s="87"/>
      <c r="V20" s="129">
        <f t="shared" si="0"/>
        <v>-90</v>
      </c>
      <c r="W20" s="82">
        <f t="shared" si="1"/>
        <v>19318.410000000003</v>
      </c>
      <c r="X20" s="88"/>
      <c r="Y20" s="162">
        <f t="shared" si="2"/>
        <v>15232.889999999998</v>
      </c>
      <c r="Z20" s="84"/>
    </row>
    <row r="21" spans="1:27" ht="15.6" x14ac:dyDescent="0.3">
      <c r="B21" s="19">
        <v>43251</v>
      </c>
      <c r="C21" s="47"/>
      <c r="D21" s="115" t="s">
        <v>55</v>
      </c>
      <c r="E21" s="36" t="s">
        <v>68</v>
      </c>
      <c r="F21" s="76"/>
      <c r="G21" s="77"/>
      <c r="H21" s="77"/>
      <c r="I21" s="78"/>
      <c r="J21" s="79"/>
      <c r="K21" s="86"/>
      <c r="L21" s="77"/>
      <c r="M21" s="77"/>
      <c r="N21" s="77"/>
      <c r="O21" s="77"/>
      <c r="P21" s="77"/>
      <c r="Q21" s="77"/>
      <c r="R21" s="77"/>
      <c r="S21" s="77"/>
      <c r="T21" s="77">
        <v>-400</v>
      </c>
      <c r="U21" s="77"/>
      <c r="V21" s="129">
        <f t="shared" si="0"/>
        <v>-400</v>
      </c>
      <c r="W21" s="82">
        <f t="shared" si="1"/>
        <v>18918.410000000003</v>
      </c>
      <c r="X21" s="88"/>
      <c r="Y21" s="162">
        <f t="shared" si="2"/>
        <v>14832.889999999998</v>
      </c>
      <c r="Z21" s="84"/>
    </row>
    <row r="22" spans="1:27" ht="28.05" customHeight="1" x14ac:dyDescent="0.3">
      <c r="B22" s="19">
        <v>43286</v>
      </c>
      <c r="C22" s="47" t="s">
        <v>133</v>
      </c>
      <c r="D22" s="115" t="s">
        <v>55</v>
      </c>
      <c r="E22" s="40" t="s">
        <v>69</v>
      </c>
      <c r="F22" s="76"/>
      <c r="G22" s="77"/>
      <c r="H22" s="77"/>
      <c r="I22" s="78"/>
      <c r="J22" s="79"/>
      <c r="K22" s="86">
        <v>-198</v>
      </c>
      <c r="L22" s="77"/>
      <c r="M22" s="77"/>
      <c r="N22" s="77"/>
      <c r="O22" s="77"/>
      <c r="P22" s="77"/>
      <c r="Q22" s="77"/>
      <c r="R22" s="77"/>
      <c r="S22" s="77"/>
      <c r="T22" s="77"/>
      <c r="U22" s="77"/>
      <c r="V22" s="129">
        <f t="shared" si="0"/>
        <v>-198</v>
      </c>
      <c r="W22" s="82">
        <f>IF(V22="","",W21+V22)</f>
        <v>18720.410000000003</v>
      </c>
      <c r="X22" s="88"/>
      <c r="Y22" s="162">
        <f t="shared" si="2"/>
        <v>14634.889999999998</v>
      </c>
      <c r="Z22" s="84"/>
    </row>
    <row r="23" spans="1:27" ht="15.6" x14ac:dyDescent="0.3">
      <c r="B23" s="19">
        <v>43286</v>
      </c>
      <c r="C23" s="47" t="s">
        <v>133</v>
      </c>
      <c r="D23" s="115">
        <v>300001</v>
      </c>
      <c r="E23" s="36" t="s">
        <v>88</v>
      </c>
      <c r="F23" s="76"/>
      <c r="G23" s="77"/>
      <c r="H23" s="77"/>
      <c r="I23" s="78"/>
      <c r="J23" s="79"/>
      <c r="K23" s="86">
        <v>-132</v>
      </c>
      <c r="L23" s="77"/>
      <c r="M23" s="77"/>
      <c r="N23" s="77"/>
      <c r="O23" s="77"/>
      <c r="P23" s="77"/>
      <c r="Q23" s="77"/>
      <c r="R23" s="77"/>
      <c r="S23" s="77"/>
      <c r="T23" s="77"/>
      <c r="U23" s="77"/>
      <c r="V23" s="129">
        <f t="shared" si="0"/>
        <v>-132</v>
      </c>
      <c r="W23" s="82">
        <f>IF(V23="","",W22+V23)</f>
        <v>18588.410000000003</v>
      </c>
      <c r="X23" s="88"/>
      <c r="Y23" s="162">
        <f t="shared" si="2"/>
        <v>14502.889999999998</v>
      </c>
      <c r="Z23" s="84"/>
    </row>
    <row r="24" spans="1:27" ht="26.4" x14ac:dyDescent="0.3">
      <c r="B24" s="19">
        <v>43259</v>
      </c>
      <c r="C24" s="47" t="s">
        <v>133</v>
      </c>
      <c r="D24" s="115" t="s">
        <v>60</v>
      </c>
      <c r="E24" s="36" t="s">
        <v>89</v>
      </c>
      <c r="F24" s="76"/>
      <c r="G24" s="77"/>
      <c r="H24" s="77"/>
      <c r="I24" s="78"/>
      <c r="J24" s="79"/>
      <c r="K24" s="86"/>
      <c r="L24" s="77">
        <v>-38.15</v>
      </c>
      <c r="M24" s="77"/>
      <c r="N24" s="77"/>
      <c r="O24" s="77"/>
      <c r="P24" s="77"/>
      <c r="Q24" s="77"/>
      <c r="R24" s="77"/>
      <c r="S24" s="77"/>
      <c r="T24" s="77"/>
      <c r="U24" s="77">
        <v>-1.91</v>
      </c>
      <c r="V24" s="129">
        <f t="shared" si="0"/>
        <v>-40.059999999999995</v>
      </c>
      <c r="W24" s="82">
        <f t="shared" si="1"/>
        <v>18548.350000000002</v>
      </c>
      <c r="X24" s="88"/>
      <c r="Y24" s="162">
        <f t="shared" si="2"/>
        <v>14462.829999999998</v>
      </c>
      <c r="Z24" s="84"/>
    </row>
    <row r="25" spans="1:27" ht="15.6" x14ac:dyDescent="0.3">
      <c r="B25" s="19">
        <v>43272</v>
      </c>
      <c r="C25" s="47" t="s">
        <v>133</v>
      </c>
      <c r="D25" s="115" t="s">
        <v>55</v>
      </c>
      <c r="E25" s="36" t="s">
        <v>70</v>
      </c>
      <c r="F25" s="76"/>
      <c r="G25" s="77"/>
      <c r="H25" s="77"/>
      <c r="I25" s="78"/>
      <c r="J25" s="79"/>
      <c r="K25" s="86"/>
      <c r="L25" s="77"/>
      <c r="M25" s="77"/>
      <c r="N25" s="77"/>
      <c r="O25" s="77"/>
      <c r="P25" s="77"/>
      <c r="Q25" s="77">
        <v>-80.959999999999994</v>
      </c>
      <c r="R25" s="77"/>
      <c r="S25" s="77"/>
      <c r="T25" s="77"/>
      <c r="U25" s="77">
        <v>-16.190000000000001</v>
      </c>
      <c r="V25" s="129">
        <f t="shared" si="0"/>
        <v>-97.149999999999991</v>
      </c>
      <c r="W25" s="82">
        <f t="shared" si="1"/>
        <v>18451.2</v>
      </c>
      <c r="X25" s="92"/>
      <c r="Y25" s="162">
        <f t="shared" si="2"/>
        <v>14365.679999999998</v>
      </c>
      <c r="Z25" s="84"/>
    </row>
    <row r="26" spans="1:27" ht="28.95" customHeight="1" x14ac:dyDescent="0.3">
      <c r="A26" s="66"/>
      <c r="B26" s="19">
        <v>43280</v>
      </c>
      <c r="C26" s="47" t="s">
        <v>133</v>
      </c>
      <c r="D26" s="115" t="s">
        <v>60</v>
      </c>
      <c r="E26" s="36" t="s">
        <v>137</v>
      </c>
      <c r="F26" s="76"/>
      <c r="G26" s="77"/>
      <c r="H26" s="77"/>
      <c r="I26" s="78"/>
      <c r="J26" s="79"/>
      <c r="K26" s="86"/>
      <c r="L26" s="87"/>
      <c r="M26" s="77"/>
      <c r="N26" s="77"/>
      <c r="O26" s="77"/>
      <c r="P26" s="77"/>
      <c r="Q26" s="77">
        <v>-18</v>
      </c>
      <c r="R26" s="77"/>
      <c r="S26" s="77"/>
      <c r="T26" s="77"/>
      <c r="U26" s="87"/>
      <c r="V26" s="129">
        <f t="shared" si="0"/>
        <v>-18</v>
      </c>
      <c r="W26" s="82">
        <f t="shared" si="1"/>
        <v>18433.2</v>
      </c>
      <c r="X26" s="88"/>
      <c r="Y26" s="162">
        <f t="shared" si="2"/>
        <v>14347.679999999998</v>
      </c>
      <c r="Z26" s="84"/>
    </row>
    <row r="27" spans="1:27" ht="26.4" x14ac:dyDescent="0.3">
      <c r="B27" s="19">
        <v>43293</v>
      </c>
      <c r="C27" s="47" t="s">
        <v>133</v>
      </c>
      <c r="D27" s="115" t="s">
        <v>60</v>
      </c>
      <c r="E27" s="36" t="s">
        <v>86</v>
      </c>
      <c r="F27" s="76"/>
      <c r="G27" s="77"/>
      <c r="H27" s="77"/>
      <c r="I27" s="78"/>
      <c r="J27" s="79"/>
      <c r="K27" s="86"/>
      <c r="L27" s="77">
        <v>-19.399999999999999</v>
      </c>
      <c r="M27" s="77"/>
      <c r="N27" s="77"/>
      <c r="O27" s="77"/>
      <c r="P27" s="77"/>
      <c r="R27" s="77"/>
      <c r="S27" s="77"/>
      <c r="T27" s="77"/>
      <c r="U27" s="77">
        <v>-0.97</v>
      </c>
      <c r="V27" s="129">
        <f t="shared" si="0"/>
        <v>-20.369999999999997</v>
      </c>
      <c r="W27" s="82">
        <f t="shared" si="1"/>
        <v>18412.830000000002</v>
      </c>
      <c r="X27" s="88"/>
      <c r="Y27" s="162">
        <f t="shared" si="2"/>
        <v>14327.309999999998</v>
      </c>
      <c r="Z27" s="84"/>
    </row>
    <row r="28" spans="1:27" ht="26.4" x14ac:dyDescent="0.3">
      <c r="B28" s="39">
        <v>43305</v>
      </c>
      <c r="C28" s="47" t="s">
        <v>133</v>
      </c>
      <c r="D28" s="115" t="s">
        <v>60</v>
      </c>
      <c r="E28" s="36" t="s">
        <v>87</v>
      </c>
      <c r="F28" s="93"/>
      <c r="G28" s="81"/>
      <c r="H28" s="81"/>
      <c r="I28" s="94"/>
      <c r="J28" s="126"/>
      <c r="K28" s="80"/>
      <c r="L28" s="81">
        <v>-18.75</v>
      </c>
      <c r="M28" s="81"/>
      <c r="N28" s="81"/>
      <c r="O28" s="81"/>
      <c r="P28" s="81"/>
      <c r="Q28" s="81"/>
      <c r="R28" s="81"/>
      <c r="S28" s="81"/>
      <c r="T28" s="81"/>
      <c r="U28" s="81">
        <v>-0.94</v>
      </c>
      <c r="V28" s="129">
        <v>-19.690000000000001</v>
      </c>
      <c r="W28" s="82">
        <f t="shared" si="1"/>
        <v>18393.140000000003</v>
      </c>
      <c r="X28" s="80"/>
      <c r="Y28" s="162">
        <f t="shared" si="2"/>
        <v>14307.619999999997</v>
      </c>
      <c r="Z28" s="84"/>
      <c r="AA28" s="55" t="s">
        <v>105</v>
      </c>
    </row>
    <row r="29" spans="1:27" ht="15.6" x14ac:dyDescent="0.3">
      <c r="B29" s="39">
        <v>43281</v>
      </c>
      <c r="C29" s="47" t="s">
        <v>135</v>
      </c>
      <c r="D29" s="115" t="s">
        <v>55</v>
      </c>
      <c r="E29" s="36" t="s">
        <v>71</v>
      </c>
      <c r="F29" s="76"/>
      <c r="G29" s="77"/>
      <c r="H29" s="77"/>
      <c r="I29" s="78"/>
      <c r="J29" s="79"/>
      <c r="K29" s="86"/>
      <c r="L29" s="77"/>
      <c r="M29" s="77"/>
      <c r="N29" s="77"/>
      <c r="O29" s="77"/>
      <c r="P29" s="77"/>
      <c r="Q29" s="77"/>
      <c r="R29" s="90"/>
      <c r="S29" s="87"/>
      <c r="T29" s="87">
        <v>-200</v>
      </c>
      <c r="U29" s="87"/>
      <c r="V29" s="129">
        <f t="shared" ref="V29:V64" si="3">IF(SUM(F29:U29)&lt;&gt;0,SUM(F29:U29),0)</f>
        <v>-200</v>
      </c>
      <c r="W29" s="82">
        <f t="shared" si="1"/>
        <v>18193.140000000003</v>
      </c>
      <c r="X29" s="91"/>
      <c r="Y29" s="162">
        <f t="shared" si="2"/>
        <v>14107.619999999997</v>
      </c>
      <c r="Z29" s="84"/>
    </row>
    <row r="30" spans="1:27" ht="15.6" x14ac:dyDescent="0.3">
      <c r="B30" s="39">
        <v>43313</v>
      </c>
      <c r="C30" s="47" t="s">
        <v>135</v>
      </c>
      <c r="D30" s="115" t="s">
        <v>55</v>
      </c>
      <c r="E30" s="36" t="s">
        <v>134</v>
      </c>
      <c r="F30" s="76"/>
      <c r="G30" s="77"/>
      <c r="H30" s="77"/>
      <c r="I30" s="78">
        <v>0.51</v>
      </c>
      <c r="J30" s="79">
        <v>4085.52</v>
      </c>
      <c r="K30" s="86"/>
      <c r="L30" s="77"/>
      <c r="M30" s="77"/>
      <c r="N30" s="77"/>
      <c r="O30" s="77"/>
      <c r="P30" s="77"/>
      <c r="Q30" s="77"/>
      <c r="R30" s="77"/>
      <c r="S30" s="77"/>
      <c r="T30" s="87"/>
      <c r="U30" s="87"/>
      <c r="V30" s="129">
        <f t="shared" si="3"/>
        <v>4086.03</v>
      </c>
      <c r="W30" s="82">
        <f>+W29+I30</f>
        <v>18193.650000000001</v>
      </c>
      <c r="X30" s="91"/>
      <c r="Y30" s="162">
        <f t="shared" si="2"/>
        <v>18193.649999999998</v>
      </c>
      <c r="Z30" s="84"/>
      <c r="AA30" s="55" t="s">
        <v>104</v>
      </c>
    </row>
    <row r="31" spans="1:27" ht="15.6" x14ac:dyDescent="0.3">
      <c r="B31" s="39">
        <v>43312</v>
      </c>
      <c r="C31" s="47" t="s">
        <v>135</v>
      </c>
      <c r="D31" s="115" t="s">
        <v>55</v>
      </c>
      <c r="E31" s="36" t="s">
        <v>73</v>
      </c>
      <c r="F31" s="76"/>
      <c r="G31" s="77"/>
      <c r="H31" s="77"/>
      <c r="I31" s="78"/>
      <c r="J31" s="79"/>
      <c r="K31" s="86"/>
      <c r="L31" s="77"/>
      <c r="M31" s="77"/>
      <c r="N31" s="77"/>
      <c r="O31" s="77"/>
      <c r="P31" s="77"/>
      <c r="Q31" s="77"/>
      <c r="R31" s="77"/>
      <c r="S31" s="77"/>
      <c r="T31" s="87">
        <v>-400</v>
      </c>
      <c r="U31" s="87"/>
      <c r="V31" s="129">
        <f t="shared" si="3"/>
        <v>-400</v>
      </c>
      <c r="W31" s="82">
        <f t="shared" si="1"/>
        <v>17793.650000000001</v>
      </c>
      <c r="X31" s="91"/>
      <c r="Y31" s="162">
        <f>Y30+V31-X31</f>
        <v>17793.649999999998</v>
      </c>
      <c r="Z31" s="84"/>
    </row>
    <row r="32" spans="1:27" ht="27" customHeight="1" x14ac:dyDescent="0.3">
      <c r="B32" s="39">
        <v>43329</v>
      </c>
      <c r="C32" s="47" t="s">
        <v>135</v>
      </c>
      <c r="D32" s="115" t="s">
        <v>60</v>
      </c>
      <c r="E32" s="36" t="s">
        <v>74</v>
      </c>
      <c r="F32" s="76"/>
      <c r="G32" s="77"/>
      <c r="H32" s="77"/>
      <c r="I32" s="78"/>
      <c r="J32" s="79"/>
      <c r="K32" s="86"/>
      <c r="L32" s="87">
        <v>-19.399999999999999</v>
      </c>
      <c r="M32" s="77"/>
      <c r="N32" s="77"/>
      <c r="O32" s="77"/>
      <c r="P32" s="77"/>
      <c r="Q32" s="77"/>
      <c r="R32" s="77"/>
      <c r="S32" s="77"/>
      <c r="T32" s="77"/>
      <c r="U32" s="87">
        <v>-0.97</v>
      </c>
      <c r="V32" s="129">
        <f t="shared" si="3"/>
        <v>-20.369999999999997</v>
      </c>
      <c r="W32" s="82">
        <f t="shared" si="1"/>
        <v>17773.280000000002</v>
      </c>
      <c r="X32" s="95"/>
      <c r="Y32" s="162">
        <f t="shared" si="2"/>
        <v>17773.28</v>
      </c>
      <c r="Z32" s="84"/>
    </row>
    <row r="33" spans="1:29" ht="26.4" x14ac:dyDescent="0.3">
      <c r="B33" s="19">
        <v>43336</v>
      </c>
      <c r="C33" s="47" t="s">
        <v>136</v>
      </c>
      <c r="D33" s="115" t="s">
        <v>55</v>
      </c>
      <c r="E33" s="36" t="s">
        <v>92</v>
      </c>
      <c r="F33" s="76"/>
      <c r="G33" s="77"/>
      <c r="H33" s="77"/>
      <c r="I33" s="78"/>
      <c r="J33" s="79"/>
      <c r="K33" s="86"/>
      <c r="L33" s="77"/>
      <c r="M33" s="77"/>
      <c r="N33" s="77"/>
      <c r="O33" s="77">
        <v>-75</v>
      </c>
      <c r="P33" s="77"/>
      <c r="Q33" s="77"/>
      <c r="R33" s="77"/>
      <c r="S33" s="77"/>
      <c r="T33" s="77"/>
      <c r="U33" s="77"/>
      <c r="V33" s="129">
        <f t="shared" si="3"/>
        <v>-75</v>
      </c>
      <c r="W33" s="82">
        <f t="shared" si="1"/>
        <v>17698.280000000002</v>
      </c>
      <c r="X33" s="96"/>
      <c r="Y33" s="162">
        <f t="shared" si="2"/>
        <v>17698.28</v>
      </c>
      <c r="Z33" s="84"/>
    </row>
    <row r="34" spans="1:29" ht="15.6" x14ac:dyDescent="0.3">
      <c r="B34" s="19">
        <v>43343</v>
      </c>
      <c r="C34" s="47" t="s">
        <v>136</v>
      </c>
      <c r="D34" s="115" t="s">
        <v>55</v>
      </c>
      <c r="E34" s="36" t="s">
        <v>82</v>
      </c>
      <c r="F34" s="76"/>
      <c r="G34" s="77"/>
      <c r="H34" s="77"/>
      <c r="I34" s="78"/>
      <c r="J34" s="79"/>
      <c r="K34" s="86"/>
      <c r="L34" s="77"/>
      <c r="M34" s="77"/>
      <c r="N34" s="77"/>
      <c r="O34" s="77"/>
      <c r="P34" s="77"/>
      <c r="Q34" s="77"/>
      <c r="R34" s="77"/>
      <c r="S34" s="77"/>
      <c r="T34" s="77">
        <v>-400</v>
      </c>
      <c r="U34" s="77"/>
      <c r="V34" s="129">
        <f t="shared" si="3"/>
        <v>-400</v>
      </c>
      <c r="W34" s="82">
        <f t="shared" si="1"/>
        <v>17298.280000000002</v>
      </c>
      <c r="X34" s="96"/>
      <c r="Y34" s="162">
        <f t="shared" si="2"/>
        <v>17298.28</v>
      </c>
      <c r="Z34" s="84"/>
    </row>
    <row r="35" spans="1:29" ht="15.6" x14ac:dyDescent="0.3">
      <c r="B35" s="19">
        <v>43356</v>
      </c>
      <c r="C35" s="47" t="s">
        <v>136</v>
      </c>
      <c r="D35" s="115" t="s">
        <v>55</v>
      </c>
      <c r="E35" s="40" t="s">
        <v>80</v>
      </c>
      <c r="F35" s="76"/>
      <c r="G35" s="77"/>
      <c r="H35" s="77"/>
      <c r="I35" s="78"/>
      <c r="J35" s="79"/>
      <c r="K35" s="86">
        <v>-198</v>
      </c>
      <c r="M35" s="77"/>
      <c r="N35" s="77"/>
      <c r="O35" s="77"/>
      <c r="P35" s="77"/>
      <c r="Q35" s="77"/>
      <c r="R35" s="77"/>
      <c r="S35" s="77"/>
      <c r="T35" s="77"/>
      <c r="U35" s="77"/>
      <c r="V35" s="129">
        <f t="shared" si="3"/>
        <v>-198</v>
      </c>
      <c r="W35" s="82">
        <f t="shared" si="1"/>
        <v>17100.280000000002</v>
      </c>
      <c r="X35" s="86"/>
      <c r="Y35" s="162">
        <f t="shared" si="2"/>
        <v>17100.28</v>
      </c>
      <c r="Z35" s="84"/>
    </row>
    <row r="36" spans="1:29" ht="27" customHeight="1" x14ac:dyDescent="0.3">
      <c r="B36" s="19">
        <v>43363</v>
      </c>
      <c r="C36" s="47" t="s">
        <v>136</v>
      </c>
      <c r="D36" s="115">
        <v>300002</v>
      </c>
      <c r="E36" s="36" t="s">
        <v>81</v>
      </c>
      <c r="F36" s="76"/>
      <c r="G36" s="77"/>
      <c r="H36" s="77"/>
      <c r="I36" s="78"/>
      <c r="J36" s="79"/>
      <c r="K36" s="86">
        <v>-132</v>
      </c>
      <c r="M36" s="77"/>
      <c r="N36" s="77"/>
      <c r="O36" s="77"/>
      <c r="P36" s="77"/>
      <c r="Q36" s="77"/>
      <c r="R36" s="77"/>
      <c r="S36" s="77"/>
      <c r="T36" s="77"/>
      <c r="U36" s="87"/>
      <c r="V36" s="129">
        <f t="shared" si="3"/>
        <v>-132</v>
      </c>
      <c r="W36" s="82">
        <f t="shared" si="1"/>
        <v>16968.280000000002</v>
      </c>
      <c r="X36" s="96"/>
      <c r="Y36" s="162">
        <f t="shared" si="2"/>
        <v>16968.28</v>
      </c>
      <c r="Z36" s="84"/>
    </row>
    <row r="37" spans="1:29" ht="15.6" x14ac:dyDescent="0.3">
      <c r="B37" s="19">
        <v>43357</v>
      </c>
      <c r="C37" s="47" t="s">
        <v>136</v>
      </c>
      <c r="D37" s="115" t="s">
        <v>55</v>
      </c>
      <c r="E37" s="36" t="s">
        <v>83</v>
      </c>
      <c r="F37" s="76"/>
      <c r="G37" s="77"/>
      <c r="H37" s="77"/>
      <c r="I37" s="78"/>
      <c r="J37" s="79"/>
      <c r="K37" s="91"/>
      <c r="L37" s="77"/>
      <c r="M37" s="77"/>
      <c r="N37" s="77"/>
      <c r="O37" s="77"/>
      <c r="P37" s="77"/>
      <c r="Q37" s="77">
        <v>-166.66</v>
      </c>
      <c r="R37" s="77"/>
      <c r="S37" s="77"/>
      <c r="T37" s="77"/>
      <c r="U37" s="77">
        <v>-33.340000000000003</v>
      </c>
      <c r="V37" s="129">
        <f t="shared" si="3"/>
        <v>-200</v>
      </c>
      <c r="W37" s="82">
        <f t="shared" si="1"/>
        <v>16768.280000000002</v>
      </c>
      <c r="X37" s="104"/>
      <c r="Y37" s="162">
        <f t="shared" si="2"/>
        <v>16768.28</v>
      </c>
      <c r="Z37" s="84"/>
    </row>
    <row r="38" spans="1:29" ht="26.4" x14ac:dyDescent="0.3">
      <c r="B38" s="19">
        <v>43370</v>
      </c>
      <c r="C38" s="47" t="s">
        <v>136</v>
      </c>
      <c r="D38" s="115" t="s">
        <v>60</v>
      </c>
      <c r="E38" s="36" t="s">
        <v>84</v>
      </c>
      <c r="F38" s="76"/>
      <c r="G38" s="77"/>
      <c r="H38" s="77"/>
      <c r="I38" s="78"/>
      <c r="J38" s="79"/>
      <c r="K38" s="91"/>
      <c r="L38" s="77">
        <v>-19.399999999999999</v>
      </c>
      <c r="M38" s="77"/>
      <c r="N38" s="77"/>
      <c r="O38" s="77"/>
      <c r="P38" s="77"/>
      <c r="Q38" s="77"/>
      <c r="R38" s="77"/>
      <c r="S38" s="77"/>
      <c r="T38" s="77"/>
      <c r="U38" s="77">
        <v>-0.97</v>
      </c>
      <c r="V38" s="129">
        <f t="shared" si="3"/>
        <v>-20.369999999999997</v>
      </c>
      <c r="W38" s="82">
        <f t="shared" si="1"/>
        <v>16747.910000000003</v>
      </c>
      <c r="X38" s="97"/>
      <c r="Y38" s="162">
        <f t="shared" ref="Y38:Y74" si="4">Y37+V38-X38</f>
        <v>16747.91</v>
      </c>
      <c r="Z38" s="84"/>
    </row>
    <row r="39" spans="1:29" ht="15.6" x14ac:dyDescent="0.3">
      <c r="B39" s="19">
        <v>43372</v>
      </c>
      <c r="C39" s="47" t="s">
        <v>136</v>
      </c>
      <c r="D39" s="115" t="s">
        <v>60</v>
      </c>
      <c r="E39" s="36" t="s">
        <v>138</v>
      </c>
      <c r="F39" s="76"/>
      <c r="G39" s="77"/>
      <c r="H39" s="77"/>
      <c r="I39" s="78"/>
      <c r="J39" s="79"/>
      <c r="K39" s="91"/>
      <c r="L39" s="77"/>
      <c r="M39" s="77"/>
      <c r="N39" s="77"/>
      <c r="O39" s="77"/>
      <c r="P39" s="77"/>
      <c r="Q39" s="77">
        <v>-18</v>
      </c>
      <c r="R39" s="77"/>
      <c r="S39" s="77"/>
      <c r="T39" s="77"/>
      <c r="U39" s="77"/>
      <c r="V39" s="129">
        <f t="shared" si="3"/>
        <v>-18</v>
      </c>
      <c r="W39" s="82">
        <f t="shared" si="1"/>
        <v>16729.910000000003</v>
      </c>
      <c r="X39" s="96"/>
      <c r="Y39" s="162">
        <f t="shared" si="4"/>
        <v>16729.91</v>
      </c>
      <c r="Z39" s="130" t="s">
        <v>102</v>
      </c>
      <c r="AA39" s="131" t="s">
        <v>103</v>
      </c>
    </row>
    <row r="40" spans="1:29" ht="26.4" x14ac:dyDescent="0.3">
      <c r="B40" s="19">
        <v>43391</v>
      </c>
      <c r="C40" s="47" t="s">
        <v>136</v>
      </c>
      <c r="D40" s="67" t="s">
        <v>60</v>
      </c>
      <c r="E40" s="36" t="s">
        <v>85</v>
      </c>
      <c r="F40" s="76"/>
      <c r="G40" s="77"/>
      <c r="H40" s="77"/>
      <c r="I40" s="78"/>
      <c r="J40" s="79"/>
      <c r="K40" s="86"/>
      <c r="L40" s="77">
        <v>-18.75</v>
      </c>
      <c r="M40" s="77"/>
      <c r="N40" s="77"/>
      <c r="O40" s="77"/>
      <c r="P40" s="87"/>
      <c r="Q40" s="77"/>
      <c r="R40" s="77"/>
      <c r="S40" s="77"/>
      <c r="T40" s="77"/>
      <c r="U40" s="77">
        <v>-0.94</v>
      </c>
      <c r="V40" s="129">
        <f t="shared" si="3"/>
        <v>-19.690000000000001</v>
      </c>
      <c r="W40" s="82">
        <f t="shared" si="1"/>
        <v>16710.220000000005</v>
      </c>
      <c r="X40" s="87"/>
      <c r="Y40" s="162">
        <f t="shared" si="4"/>
        <v>16710.22</v>
      </c>
      <c r="Z40" s="84"/>
    </row>
    <row r="41" spans="1:29" ht="15.6" x14ac:dyDescent="0.3">
      <c r="B41" s="19">
        <v>43392</v>
      </c>
      <c r="C41" s="47" t="s">
        <v>136</v>
      </c>
      <c r="D41" s="67" t="s">
        <v>60</v>
      </c>
      <c r="E41" s="36" t="s">
        <v>90</v>
      </c>
      <c r="F41" s="76"/>
      <c r="G41" s="77"/>
      <c r="H41" s="77"/>
      <c r="I41" s="78"/>
      <c r="J41" s="79"/>
      <c r="K41" s="86"/>
      <c r="L41" s="77"/>
      <c r="M41" s="77"/>
      <c r="N41" s="77"/>
      <c r="O41" s="87"/>
      <c r="P41" s="77"/>
      <c r="Q41" s="77"/>
      <c r="R41" s="77"/>
      <c r="S41" s="77"/>
      <c r="T41" s="77">
        <v>-200</v>
      </c>
      <c r="U41" s="77"/>
      <c r="V41" s="129">
        <f t="shared" si="3"/>
        <v>-200</v>
      </c>
      <c r="W41" s="82">
        <f t="shared" si="1"/>
        <v>16510.220000000005</v>
      </c>
      <c r="X41" s="96"/>
      <c r="Y41" s="162">
        <f t="shared" si="4"/>
        <v>16510.22</v>
      </c>
      <c r="Z41" s="130" t="s">
        <v>100</v>
      </c>
      <c r="AA41" s="55" t="s">
        <v>101</v>
      </c>
    </row>
    <row r="42" spans="1:29" ht="15.6" x14ac:dyDescent="0.3">
      <c r="B42" s="19">
        <v>43394</v>
      </c>
      <c r="C42" s="47" t="s">
        <v>136</v>
      </c>
      <c r="D42" s="115" t="s">
        <v>60</v>
      </c>
      <c r="E42" s="36" t="s">
        <v>91</v>
      </c>
      <c r="F42" s="76"/>
      <c r="G42" s="77"/>
      <c r="H42" s="77"/>
      <c r="I42" s="78"/>
      <c r="J42" s="79"/>
      <c r="K42" s="86"/>
      <c r="L42" s="77"/>
      <c r="M42" s="77"/>
      <c r="N42" s="77"/>
      <c r="O42" s="77"/>
      <c r="P42" s="77"/>
      <c r="Q42" s="77">
        <v>-16.05</v>
      </c>
      <c r="R42" s="77"/>
      <c r="S42" s="77"/>
      <c r="T42" s="77"/>
      <c r="U42" s="77">
        <v>-3.21</v>
      </c>
      <c r="V42" s="129">
        <f t="shared" si="3"/>
        <v>-19.260000000000002</v>
      </c>
      <c r="W42" s="82">
        <f t="shared" si="1"/>
        <v>16490.960000000006</v>
      </c>
      <c r="X42" s="104"/>
      <c r="Y42" s="162">
        <f t="shared" si="4"/>
        <v>16490.960000000003</v>
      </c>
      <c r="Z42" s="84"/>
      <c r="AA42" s="23"/>
    </row>
    <row r="43" spans="1:29" ht="15.6" x14ac:dyDescent="0.3">
      <c r="B43" s="19">
        <v>43411</v>
      </c>
      <c r="C43" s="47" t="s">
        <v>139</v>
      </c>
      <c r="D43" s="115" t="s">
        <v>60</v>
      </c>
      <c r="E43" s="36" t="s">
        <v>61</v>
      </c>
      <c r="F43" s="76"/>
      <c r="G43" s="77"/>
      <c r="H43" s="77"/>
      <c r="I43" s="78"/>
      <c r="J43" s="79"/>
      <c r="K43" s="86"/>
      <c r="L43" s="77">
        <v>-299.95999999999998</v>
      </c>
      <c r="M43" s="77"/>
      <c r="N43" s="77"/>
      <c r="O43" s="77"/>
      <c r="P43" s="77"/>
      <c r="Q43" s="77"/>
      <c r="R43" s="77"/>
      <c r="S43" s="77"/>
      <c r="T43" s="90"/>
      <c r="U43" s="77"/>
      <c r="V43" s="129">
        <f t="shared" ref="V43" si="5">IF(SUM(F43:U43)&lt;&gt;0,SUM(F43:U43),0)</f>
        <v>-299.95999999999998</v>
      </c>
      <c r="W43" s="82">
        <f t="shared" si="1"/>
        <v>16191.000000000007</v>
      </c>
      <c r="Y43" s="162">
        <f t="shared" ref="Y43:Y48" si="6">Y42+V43-X44</f>
        <v>16191.000000000004</v>
      </c>
      <c r="Z43" s="84"/>
    </row>
    <row r="44" spans="1:29" ht="15.6" x14ac:dyDescent="0.3">
      <c r="B44" s="39">
        <v>43416</v>
      </c>
      <c r="C44" s="47" t="s">
        <v>139</v>
      </c>
      <c r="D44" s="115" t="s">
        <v>55</v>
      </c>
      <c r="E44" s="36" t="s">
        <v>93</v>
      </c>
      <c r="F44" s="76"/>
      <c r="G44" s="77"/>
      <c r="H44" s="77"/>
      <c r="I44" s="78"/>
      <c r="J44" s="79"/>
      <c r="K44" s="86"/>
      <c r="L44" s="77"/>
      <c r="M44" s="77"/>
      <c r="N44" s="77"/>
      <c r="O44" s="77"/>
      <c r="P44" s="77"/>
      <c r="Q44" s="77"/>
      <c r="R44" s="77">
        <v>-223.58</v>
      </c>
      <c r="S44" s="77"/>
      <c r="T44" s="87"/>
      <c r="U44" s="77"/>
      <c r="V44" s="129">
        <f t="shared" si="3"/>
        <v>-223.58</v>
      </c>
      <c r="W44" s="82">
        <f t="shared" si="1"/>
        <v>15967.420000000007</v>
      </c>
      <c r="X44" s="97"/>
      <c r="Y44" s="162">
        <f t="shared" si="6"/>
        <v>15967.420000000004</v>
      </c>
      <c r="Z44" s="84"/>
    </row>
    <row r="45" spans="1:29" ht="26.4" x14ac:dyDescent="0.3">
      <c r="B45" s="48">
        <v>43421</v>
      </c>
      <c r="C45" s="47" t="s">
        <v>139</v>
      </c>
      <c r="D45" s="115" t="s">
        <v>60</v>
      </c>
      <c r="E45" s="36" t="s">
        <v>94</v>
      </c>
      <c r="F45" s="76"/>
      <c r="G45" s="77"/>
      <c r="H45" s="77"/>
      <c r="I45" s="78"/>
      <c r="J45" s="79"/>
      <c r="K45" s="80"/>
      <c r="L45" s="81">
        <v>-19.399999999999999</v>
      </c>
      <c r="M45" s="81"/>
      <c r="N45" s="81"/>
      <c r="O45" s="81"/>
      <c r="P45" s="81"/>
      <c r="Q45" s="81"/>
      <c r="R45" s="81"/>
      <c r="S45" s="81"/>
      <c r="T45" s="81"/>
      <c r="U45" s="81">
        <v>-0.97</v>
      </c>
      <c r="V45" s="129">
        <f t="shared" si="3"/>
        <v>-20.369999999999997</v>
      </c>
      <c r="W45" s="82">
        <f t="shared" si="1"/>
        <v>15947.050000000007</v>
      </c>
      <c r="X45" s="87"/>
      <c r="Y45" s="162">
        <f t="shared" si="6"/>
        <v>15947.050000000003</v>
      </c>
      <c r="Z45" s="84"/>
      <c r="AC45" s="45"/>
    </row>
    <row r="46" spans="1:29" ht="15.6" x14ac:dyDescent="0.3">
      <c r="A46" s="71"/>
      <c r="B46" s="72">
        <v>43420</v>
      </c>
      <c r="C46" s="47" t="s">
        <v>139</v>
      </c>
      <c r="D46" s="114" t="s">
        <v>55</v>
      </c>
      <c r="E46" s="74" t="s">
        <v>95</v>
      </c>
      <c r="F46" s="77"/>
      <c r="G46" s="77"/>
      <c r="H46" s="77"/>
      <c r="I46" s="77"/>
      <c r="J46" s="77"/>
      <c r="K46" s="77"/>
      <c r="L46" s="77"/>
      <c r="M46" s="77"/>
      <c r="N46" s="77"/>
      <c r="O46" s="77"/>
      <c r="P46" s="77">
        <v>-50</v>
      </c>
      <c r="Q46" s="87"/>
      <c r="R46" s="87"/>
      <c r="S46" s="87"/>
      <c r="T46" s="87"/>
      <c r="U46" s="87"/>
      <c r="V46" s="129">
        <f t="shared" si="3"/>
        <v>-50</v>
      </c>
      <c r="W46" s="82">
        <f t="shared" si="1"/>
        <v>15897.050000000007</v>
      </c>
      <c r="X46" s="87"/>
      <c r="Y46" s="162">
        <f t="shared" si="6"/>
        <v>15897.050000000003</v>
      </c>
      <c r="Z46" s="84"/>
    </row>
    <row r="47" spans="1:29" ht="26.4" x14ac:dyDescent="0.3">
      <c r="A47" s="71"/>
      <c r="B47" s="72">
        <v>43418</v>
      </c>
      <c r="C47" s="47" t="s">
        <v>139</v>
      </c>
      <c r="D47" s="114" t="s">
        <v>55</v>
      </c>
      <c r="E47" s="74" t="s">
        <v>96</v>
      </c>
      <c r="F47" s="77"/>
      <c r="G47" s="77"/>
      <c r="H47" s="77">
        <v>65</v>
      </c>
      <c r="I47" s="77"/>
      <c r="J47" s="77"/>
      <c r="K47" s="77"/>
      <c r="L47" s="77"/>
      <c r="M47" s="77"/>
      <c r="N47" s="77"/>
      <c r="O47" s="77"/>
      <c r="P47" s="77"/>
      <c r="Q47" s="87"/>
      <c r="R47" s="87"/>
      <c r="S47" s="87"/>
      <c r="T47" s="87"/>
      <c r="U47" s="87"/>
      <c r="V47" s="77">
        <v>65</v>
      </c>
      <c r="W47" s="82">
        <f t="shared" si="1"/>
        <v>15962.050000000007</v>
      </c>
      <c r="X47" s="87"/>
      <c r="Y47" s="162">
        <f t="shared" si="6"/>
        <v>15962.050000000003</v>
      </c>
      <c r="Z47" s="84"/>
    </row>
    <row r="48" spans="1:29" ht="26.4" x14ac:dyDescent="0.3">
      <c r="A48" s="71"/>
      <c r="B48" s="72">
        <v>43426</v>
      </c>
      <c r="C48" s="47" t="s">
        <v>139</v>
      </c>
      <c r="D48" s="114" t="s">
        <v>55</v>
      </c>
      <c r="E48" s="74" t="s">
        <v>97</v>
      </c>
      <c r="F48" s="77"/>
      <c r="G48" s="77"/>
      <c r="H48" s="77"/>
      <c r="I48" s="77"/>
      <c r="J48" s="77"/>
      <c r="K48" s="77"/>
      <c r="L48" s="77"/>
      <c r="M48" s="77"/>
      <c r="N48" s="77"/>
      <c r="O48" s="77"/>
      <c r="P48" s="77"/>
      <c r="Q48" s="87"/>
      <c r="R48" s="87"/>
      <c r="S48" s="87"/>
      <c r="T48" s="87">
        <v>-500</v>
      </c>
      <c r="U48" s="87"/>
      <c r="V48" s="129">
        <f t="shared" si="3"/>
        <v>-500</v>
      </c>
      <c r="W48" s="82">
        <f>IF(V48="","",W47+V48)</f>
        <v>15462.050000000007</v>
      </c>
      <c r="X48" s="87"/>
      <c r="Y48" s="162">
        <f t="shared" si="6"/>
        <v>15462.050000000003</v>
      </c>
      <c r="Z48" s="130" t="s">
        <v>98</v>
      </c>
      <c r="AA48" s="55" t="s">
        <v>99</v>
      </c>
    </row>
    <row r="49" spans="1:29" ht="15.6" x14ac:dyDescent="0.3">
      <c r="A49" s="71"/>
      <c r="B49" s="72">
        <v>43441</v>
      </c>
      <c r="C49" s="47" t="s">
        <v>139</v>
      </c>
      <c r="D49" s="115" t="s">
        <v>55</v>
      </c>
      <c r="E49" s="40" t="s">
        <v>109</v>
      </c>
      <c r="F49" s="77"/>
      <c r="G49" s="77"/>
      <c r="H49" s="77"/>
      <c r="I49" s="77"/>
      <c r="J49" s="77"/>
      <c r="K49" s="86">
        <v>-198</v>
      </c>
      <c r="L49" s="77"/>
      <c r="M49" s="77"/>
      <c r="N49" s="77"/>
      <c r="O49" s="77"/>
      <c r="P49" s="77"/>
      <c r="Q49" s="87"/>
      <c r="R49" s="87"/>
      <c r="S49" s="87"/>
      <c r="T49" s="87"/>
      <c r="U49" s="87"/>
      <c r="V49" s="129">
        <f t="shared" si="3"/>
        <v>-198</v>
      </c>
      <c r="W49" s="82">
        <f t="shared" si="1"/>
        <v>15264.050000000007</v>
      </c>
      <c r="X49" s="87"/>
      <c r="Y49" s="162">
        <f t="shared" si="4"/>
        <v>15264.050000000003</v>
      </c>
      <c r="Z49" s="84"/>
    </row>
    <row r="50" spans="1:29" ht="26.4" x14ac:dyDescent="0.3">
      <c r="A50" s="71"/>
      <c r="B50" s="72">
        <v>43439</v>
      </c>
      <c r="C50" s="47" t="s">
        <v>139</v>
      </c>
      <c r="D50" s="115" t="s">
        <v>60</v>
      </c>
      <c r="E50" s="36" t="s">
        <v>110</v>
      </c>
      <c r="F50" s="77"/>
      <c r="G50" s="77"/>
      <c r="H50" s="77"/>
      <c r="I50" s="77"/>
      <c r="J50" s="77"/>
      <c r="K50" s="77"/>
      <c r="L50" s="77">
        <v>-18.75</v>
      </c>
      <c r="M50" s="77"/>
      <c r="N50" s="77"/>
      <c r="O50" s="77"/>
      <c r="P50" s="77"/>
      <c r="Q50" s="87"/>
      <c r="R50" s="87"/>
      <c r="S50" s="87"/>
      <c r="T50" s="87"/>
      <c r="U50" s="87">
        <v>-0.94</v>
      </c>
      <c r="V50" s="129">
        <f t="shared" si="3"/>
        <v>-19.690000000000001</v>
      </c>
      <c r="W50" s="82">
        <f t="shared" si="1"/>
        <v>15244.360000000006</v>
      </c>
      <c r="X50" s="87"/>
      <c r="Y50" s="162">
        <f t="shared" si="4"/>
        <v>15244.360000000002</v>
      </c>
      <c r="Z50" s="84"/>
    </row>
    <row r="51" spans="1:29" ht="15.6" x14ac:dyDescent="0.3">
      <c r="A51" s="71"/>
      <c r="B51" s="72">
        <v>43464</v>
      </c>
      <c r="C51" s="47" t="s">
        <v>139</v>
      </c>
      <c r="D51" s="115" t="s">
        <v>60</v>
      </c>
      <c r="E51" s="36" t="s">
        <v>111</v>
      </c>
      <c r="F51" s="77"/>
      <c r="G51" s="77"/>
      <c r="H51" s="77"/>
      <c r="I51" s="77"/>
      <c r="K51" s="77"/>
      <c r="L51" s="77"/>
      <c r="M51" s="77"/>
      <c r="N51" s="77"/>
      <c r="O51" s="77"/>
      <c r="P51" s="77"/>
      <c r="Q51" s="87">
        <v>-18</v>
      </c>
      <c r="R51" s="87"/>
      <c r="S51" s="87"/>
      <c r="T51" s="87"/>
      <c r="U51" s="87"/>
      <c r="V51" s="129">
        <f t="shared" si="3"/>
        <v>-18</v>
      </c>
      <c r="W51" s="82">
        <f t="shared" si="1"/>
        <v>15226.360000000006</v>
      </c>
      <c r="X51" s="87"/>
      <c r="Y51" s="162">
        <f t="shared" si="4"/>
        <v>15226.360000000002</v>
      </c>
      <c r="Z51" s="130" t="s">
        <v>112</v>
      </c>
      <c r="AA51" s="55" t="s">
        <v>113</v>
      </c>
    </row>
    <row r="52" spans="1:29" ht="15.6" x14ac:dyDescent="0.3">
      <c r="A52" s="71"/>
      <c r="B52" s="72">
        <v>43470</v>
      </c>
      <c r="C52" s="47" t="s">
        <v>139</v>
      </c>
      <c r="D52" s="115">
        <v>300003</v>
      </c>
      <c r="E52" s="36" t="s">
        <v>114</v>
      </c>
      <c r="F52" s="77"/>
      <c r="G52" s="77"/>
      <c r="H52" s="77"/>
      <c r="I52" s="77"/>
      <c r="J52" s="77"/>
      <c r="K52" s="77">
        <v>-132</v>
      </c>
      <c r="L52" s="77"/>
      <c r="M52" s="77"/>
      <c r="N52" s="77"/>
      <c r="O52" s="77"/>
      <c r="P52" s="77"/>
      <c r="Q52" s="87"/>
      <c r="R52" s="87"/>
      <c r="S52" s="87"/>
      <c r="T52" s="87"/>
      <c r="U52" s="87"/>
      <c r="V52" s="129">
        <f t="shared" si="3"/>
        <v>-132</v>
      </c>
      <c r="W52" s="82">
        <f t="shared" si="1"/>
        <v>15094.360000000006</v>
      </c>
      <c r="X52" s="87"/>
      <c r="Y52" s="162">
        <f t="shared" si="4"/>
        <v>15094.360000000002</v>
      </c>
      <c r="Z52" s="84"/>
    </row>
    <row r="53" spans="1:29" ht="15.6" x14ac:dyDescent="0.3">
      <c r="A53" s="71"/>
      <c r="B53" s="72">
        <v>43470</v>
      </c>
      <c r="C53" s="47" t="s">
        <v>139</v>
      </c>
      <c r="D53" s="114"/>
      <c r="E53" s="36" t="s">
        <v>115</v>
      </c>
      <c r="F53" s="77"/>
      <c r="G53" s="77"/>
      <c r="H53" s="77">
        <v>25</v>
      </c>
      <c r="I53" s="77"/>
      <c r="J53" s="77"/>
      <c r="K53" s="77"/>
      <c r="L53" s="77"/>
      <c r="M53" s="77"/>
      <c r="N53" s="77"/>
      <c r="O53" s="77"/>
      <c r="P53" s="77"/>
      <c r="Q53" s="87"/>
      <c r="R53" s="87"/>
      <c r="S53" s="87"/>
      <c r="T53" s="87"/>
      <c r="U53" s="87"/>
      <c r="V53" s="129">
        <f t="shared" si="3"/>
        <v>25</v>
      </c>
      <c r="W53" s="82">
        <f t="shared" si="1"/>
        <v>15119.360000000006</v>
      </c>
      <c r="X53" s="87"/>
      <c r="Y53" s="162">
        <f t="shared" si="4"/>
        <v>15119.360000000002</v>
      </c>
      <c r="Z53" s="84"/>
    </row>
    <row r="54" spans="1:29" ht="26.4" x14ac:dyDescent="0.3">
      <c r="A54" s="71"/>
      <c r="B54" s="72">
        <v>43469</v>
      </c>
      <c r="C54" s="73" t="s">
        <v>140</v>
      </c>
      <c r="D54" s="115" t="s">
        <v>60</v>
      </c>
      <c r="E54" s="36" t="s">
        <v>116</v>
      </c>
      <c r="F54" s="77"/>
      <c r="G54" s="77"/>
      <c r="H54" s="77"/>
      <c r="I54" s="77"/>
      <c r="J54" s="77"/>
      <c r="K54" s="77"/>
      <c r="L54" s="87">
        <v>-19.399999999999999</v>
      </c>
      <c r="M54" s="77"/>
      <c r="N54" s="77"/>
      <c r="O54" s="77"/>
      <c r="P54" s="77"/>
      <c r="Q54" s="87"/>
      <c r="R54" s="87"/>
      <c r="S54" s="87"/>
      <c r="T54" s="87"/>
      <c r="U54" s="87">
        <v>-0.97</v>
      </c>
      <c r="V54" s="129">
        <f t="shared" si="3"/>
        <v>-20.369999999999997</v>
      </c>
      <c r="W54" s="82">
        <f t="shared" si="1"/>
        <v>15098.990000000005</v>
      </c>
      <c r="X54" s="87"/>
      <c r="Y54" s="162">
        <f t="shared" si="4"/>
        <v>15098.990000000002</v>
      </c>
      <c r="Z54" s="84" t="s">
        <v>117</v>
      </c>
      <c r="AA54" t="s">
        <v>118</v>
      </c>
    </row>
    <row r="55" spans="1:29" ht="15.6" x14ac:dyDescent="0.3">
      <c r="A55" s="71"/>
      <c r="B55" s="72">
        <v>43502</v>
      </c>
      <c r="C55" s="73" t="s">
        <v>140</v>
      </c>
      <c r="D55" s="114" t="s">
        <v>55</v>
      </c>
      <c r="E55" s="74" t="s">
        <v>119</v>
      </c>
      <c r="F55" s="77"/>
      <c r="G55" s="77"/>
      <c r="H55" s="77">
        <v>115</v>
      </c>
      <c r="I55" s="77"/>
      <c r="J55" s="77"/>
      <c r="K55" s="77"/>
      <c r="L55" s="87"/>
      <c r="M55" s="77"/>
      <c r="N55" s="77"/>
      <c r="O55" s="77"/>
      <c r="P55" s="77"/>
      <c r="Q55" s="87"/>
      <c r="R55" s="87"/>
      <c r="S55" s="87"/>
      <c r="T55" s="87"/>
      <c r="U55" s="87"/>
      <c r="V55" s="129">
        <f t="shared" si="3"/>
        <v>115</v>
      </c>
      <c r="W55" s="82">
        <f t="shared" si="1"/>
        <v>15213.990000000005</v>
      </c>
      <c r="X55" s="87"/>
      <c r="Y55" s="162">
        <f t="shared" si="4"/>
        <v>15213.990000000002</v>
      </c>
      <c r="Z55" s="84"/>
    </row>
    <row r="56" spans="1:29" ht="26.4" x14ac:dyDescent="0.3">
      <c r="A56" s="71"/>
      <c r="B56" s="72">
        <v>43515</v>
      </c>
      <c r="C56" s="73" t="s">
        <v>140</v>
      </c>
      <c r="D56" s="114" t="s">
        <v>60</v>
      </c>
      <c r="E56" s="74" t="s">
        <v>121</v>
      </c>
      <c r="F56" s="77"/>
      <c r="G56" s="77"/>
      <c r="H56" s="77"/>
      <c r="I56" s="77"/>
      <c r="J56" s="77"/>
      <c r="K56" s="77"/>
      <c r="L56" s="87">
        <v>-19.399999999999999</v>
      </c>
      <c r="M56" s="77"/>
      <c r="N56" s="77"/>
      <c r="O56" s="77"/>
      <c r="P56" s="77"/>
      <c r="Q56" s="87"/>
      <c r="R56" s="87"/>
      <c r="S56" s="87"/>
      <c r="T56" s="87"/>
      <c r="U56" s="87">
        <v>-0.97</v>
      </c>
      <c r="V56" s="129">
        <f t="shared" si="3"/>
        <v>-20.369999999999997</v>
      </c>
      <c r="W56" s="82">
        <f t="shared" si="1"/>
        <v>15193.620000000004</v>
      </c>
      <c r="X56" s="87"/>
      <c r="Y56" s="162">
        <f>Y55+V56-X56</f>
        <v>15193.62</v>
      </c>
      <c r="Z56" s="84"/>
    </row>
    <row r="57" spans="1:29" ht="15.6" x14ac:dyDescent="0.3">
      <c r="A57" s="71"/>
      <c r="B57" s="72">
        <v>43515</v>
      </c>
      <c r="C57" s="73" t="s">
        <v>140</v>
      </c>
      <c r="D57" s="114" t="s">
        <v>55</v>
      </c>
      <c r="E57" s="74" t="s">
        <v>120</v>
      </c>
      <c r="F57" s="77"/>
      <c r="G57" s="77"/>
      <c r="H57" s="77"/>
      <c r="I57" s="77"/>
      <c r="J57" s="77"/>
      <c r="K57" s="77"/>
      <c r="L57" s="77"/>
      <c r="M57" s="77"/>
      <c r="N57" s="77"/>
      <c r="O57" s="77"/>
      <c r="P57" s="77"/>
      <c r="Q57" s="87"/>
      <c r="R57" s="87"/>
      <c r="S57" s="87">
        <v>-430</v>
      </c>
      <c r="T57" s="87"/>
      <c r="U57" s="87">
        <v>-86</v>
      </c>
      <c r="V57" s="129">
        <f t="shared" si="3"/>
        <v>-516</v>
      </c>
      <c r="W57" s="82">
        <f t="shared" si="1"/>
        <v>14677.620000000004</v>
      </c>
      <c r="X57" s="87"/>
      <c r="Y57" s="162">
        <f t="shared" si="4"/>
        <v>14677.62</v>
      </c>
      <c r="Z57" s="84" t="s">
        <v>122</v>
      </c>
      <c r="AA57" t="s">
        <v>129</v>
      </c>
      <c r="AC57" s="45"/>
    </row>
    <row r="58" spans="1:29" ht="26.4" x14ac:dyDescent="0.3">
      <c r="A58" s="71"/>
      <c r="B58" s="72">
        <v>43528</v>
      </c>
      <c r="C58" s="73"/>
      <c r="D58" s="114" t="s">
        <v>60</v>
      </c>
      <c r="E58" s="74" t="s">
        <v>121</v>
      </c>
      <c r="F58" s="77"/>
      <c r="G58" s="77"/>
      <c r="H58" s="77"/>
      <c r="I58" s="77"/>
      <c r="J58" s="77"/>
      <c r="K58" s="77"/>
      <c r="L58" s="77">
        <v>-17.61</v>
      </c>
      <c r="M58" s="77"/>
      <c r="N58" s="77"/>
      <c r="O58" s="77"/>
      <c r="P58" s="77"/>
      <c r="Q58" s="87"/>
      <c r="R58" s="87"/>
      <c r="S58" s="87"/>
      <c r="T58" s="87"/>
      <c r="U58" s="87">
        <v>-0.88</v>
      </c>
      <c r="V58" s="129">
        <f t="shared" si="3"/>
        <v>-18.489999999999998</v>
      </c>
      <c r="W58" s="82">
        <f t="shared" si="1"/>
        <v>14659.130000000005</v>
      </c>
      <c r="X58" s="87"/>
      <c r="Y58" s="162">
        <f t="shared" si="4"/>
        <v>14659.130000000001</v>
      </c>
      <c r="Z58" s="84"/>
      <c r="AC58" s="45"/>
    </row>
    <row r="59" spans="1:29" ht="26.4" x14ac:dyDescent="0.3">
      <c r="A59" s="71"/>
      <c r="B59" s="72">
        <v>43530</v>
      </c>
      <c r="C59" s="73"/>
      <c r="D59" s="114" t="s">
        <v>55</v>
      </c>
      <c r="E59" s="36" t="s">
        <v>123</v>
      </c>
      <c r="F59" s="77"/>
      <c r="G59" s="77"/>
      <c r="H59" s="77"/>
      <c r="I59" s="77"/>
      <c r="J59" s="77"/>
      <c r="K59" s="77"/>
      <c r="L59" s="77"/>
      <c r="M59" s="77"/>
      <c r="N59" s="77"/>
      <c r="O59" s="77">
        <v>-75</v>
      </c>
      <c r="P59" s="77"/>
      <c r="Q59" s="87"/>
      <c r="R59" s="87"/>
      <c r="S59" s="87"/>
      <c r="T59" s="87"/>
      <c r="U59" s="87"/>
      <c r="V59" s="129">
        <f t="shared" si="3"/>
        <v>-75</v>
      </c>
      <c r="W59" s="82">
        <f t="shared" si="1"/>
        <v>14584.130000000005</v>
      </c>
      <c r="X59" s="98"/>
      <c r="Y59" s="162">
        <f t="shared" si="4"/>
        <v>14584.130000000001</v>
      </c>
      <c r="Z59" s="84"/>
      <c r="AC59" s="45"/>
    </row>
    <row r="60" spans="1:29" ht="15.6" x14ac:dyDescent="0.3">
      <c r="A60" s="71"/>
      <c r="B60" s="72">
        <v>43530</v>
      </c>
      <c r="C60" s="73"/>
      <c r="D60" s="114" t="s">
        <v>55</v>
      </c>
      <c r="E60" s="36" t="s">
        <v>125</v>
      </c>
      <c r="F60" s="77"/>
      <c r="G60" s="77"/>
      <c r="H60" s="77"/>
      <c r="I60" s="77"/>
      <c r="J60" s="77"/>
      <c r="K60" s="77">
        <v>-198</v>
      </c>
      <c r="L60" s="77"/>
      <c r="M60" s="77"/>
      <c r="N60" s="77"/>
      <c r="O60" s="77"/>
      <c r="P60" s="77"/>
      <c r="Q60" s="87"/>
      <c r="R60" s="87"/>
      <c r="S60" s="87"/>
      <c r="T60" s="87"/>
      <c r="U60" s="87"/>
      <c r="V60" s="129">
        <f t="shared" si="3"/>
        <v>-198</v>
      </c>
      <c r="W60" s="82">
        <f t="shared" si="1"/>
        <v>14386.130000000005</v>
      </c>
      <c r="X60" s="105"/>
      <c r="Y60" s="162">
        <f t="shared" si="4"/>
        <v>14386.130000000001</v>
      </c>
      <c r="Z60" s="84"/>
      <c r="AC60" s="45"/>
    </row>
    <row r="61" spans="1:29" ht="15.6" x14ac:dyDescent="0.3">
      <c r="A61" s="71"/>
      <c r="B61" s="72">
        <v>43538</v>
      </c>
      <c r="C61" s="73"/>
      <c r="D61" s="114">
        <v>30004</v>
      </c>
      <c r="E61" s="36" t="s">
        <v>124</v>
      </c>
      <c r="F61" s="77"/>
      <c r="G61" s="77"/>
      <c r="H61" s="77"/>
      <c r="I61" s="77"/>
      <c r="J61" s="77"/>
      <c r="K61" s="77">
        <v>-132</v>
      </c>
      <c r="L61" s="77"/>
      <c r="M61" s="77"/>
      <c r="N61" s="77"/>
      <c r="O61" s="77"/>
      <c r="P61" s="77"/>
      <c r="Q61" s="87"/>
      <c r="R61" s="87"/>
      <c r="S61" s="87"/>
      <c r="T61" s="87"/>
      <c r="U61" s="87"/>
      <c r="V61" s="129">
        <f t="shared" si="3"/>
        <v>-132</v>
      </c>
      <c r="W61" s="82">
        <f t="shared" si="1"/>
        <v>14254.130000000005</v>
      </c>
      <c r="X61" s="98"/>
      <c r="Y61" s="162">
        <f t="shared" si="4"/>
        <v>14254.130000000001</v>
      </c>
    </row>
    <row r="62" spans="1:29" ht="26.4" x14ac:dyDescent="0.3">
      <c r="B62" s="106">
        <v>43543</v>
      </c>
      <c r="C62" s="73"/>
      <c r="D62" s="114" t="s">
        <v>55</v>
      </c>
      <c r="E62" s="74" t="s">
        <v>126</v>
      </c>
      <c r="F62" s="108"/>
      <c r="G62" s="108"/>
      <c r="H62" s="108">
        <v>-600</v>
      </c>
      <c r="I62" s="108"/>
      <c r="J62" s="77"/>
      <c r="K62" s="108"/>
      <c r="L62" s="108"/>
      <c r="M62" s="108"/>
      <c r="N62" s="108"/>
      <c r="O62" s="108"/>
      <c r="P62" s="108"/>
      <c r="Q62" s="109"/>
      <c r="R62" s="109"/>
      <c r="S62" s="109"/>
      <c r="T62" s="109"/>
      <c r="U62" s="109"/>
      <c r="V62" s="129">
        <f t="shared" si="3"/>
        <v>-600</v>
      </c>
      <c r="W62" s="82">
        <f t="shared" si="1"/>
        <v>13654.130000000005</v>
      </c>
      <c r="X62" s="110"/>
      <c r="Y62" s="163">
        <f t="shared" si="4"/>
        <v>13654.130000000001</v>
      </c>
      <c r="Z62" s="84"/>
      <c r="AB62" s="55"/>
      <c r="AC62" s="103"/>
    </row>
    <row r="63" spans="1:29" ht="26.4" x14ac:dyDescent="0.3">
      <c r="B63" s="112">
        <v>43543</v>
      </c>
      <c r="C63" s="73"/>
      <c r="D63" s="111" t="s">
        <v>55</v>
      </c>
      <c r="E63" s="107" t="s">
        <v>127</v>
      </c>
      <c r="F63" s="113"/>
      <c r="G63" s="108"/>
      <c r="H63" s="108"/>
      <c r="I63" s="84"/>
      <c r="J63" s="77"/>
      <c r="K63" s="113"/>
      <c r="L63" s="108"/>
      <c r="M63" s="108"/>
      <c r="N63" s="108"/>
      <c r="O63" s="108"/>
      <c r="P63" s="108"/>
      <c r="Q63" s="108"/>
      <c r="R63" s="108">
        <v>-50</v>
      </c>
      <c r="S63" s="108"/>
      <c r="T63" s="108"/>
      <c r="U63" s="108">
        <v>-10</v>
      </c>
      <c r="V63" s="129">
        <f t="shared" ref="V63" si="7">IF(SUM(F63:U63)&lt;&gt;0,SUM(F63:U63),0)</f>
        <v>-60</v>
      </c>
      <c r="W63" s="82">
        <f t="shared" si="1"/>
        <v>13594.130000000005</v>
      </c>
      <c r="X63" s="113"/>
      <c r="Y63" s="163">
        <f t="shared" si="4"/>
        <v>13594.130000000001</v>
      </c>
      <c r="Z63" s="84" t="s">
        <v>128</v>
      </c>
    </row>
    <row r="64" spans="1:29" ht="15.6" x14ac:dyDescent="0.3">
      <c r="B64" s="112">
        <v>43554</v>
      </c>
      <c r="C64" s="73"/>
      <c r="D64" s="111" t="s">
        <v>55</v>
      </c>
      <c r="E64" s="36" t="s">
        <v>130</v>
      </c>
      <c r="F64" s="113"/>
      <c r="G64" s="108"/>
      <c r="H64" s="108"/>
      <c r="I64" s="84"/>
      <c r="J64" s="77"/>
      <c r="K64" s="113"/>
      <c r="L64" s="108"/>
      <c r="M64" s="108"/>
      <c r="N64" s="108"/>
      <c r="O64" s="108"/>
      <c r="P64" s="108"/>
      <c r="Q64" s="87">
        <v>-18</v>
      </c>
      <c r="R64" s="108"/>
      <c r="S64" s="108"/>
      <c r="T64" s="108"/>
      <c r="U64" s="108"/>
      <c r="V64" s="129">
        <f t="shared" si="3"/>
        <v>-18</v>
      </c>
      <c r="W64" s="82">
        <f t="shared" si="1"/>
        <v>13576.130000000005</v>
      </c>
      <c r="X64" s="113"/>
      <c r="Y64" s="163">
        <f t="shared" si="4"/>
        <v>13576.130000000001</v>
      </c>
      <c r="Z64" s="90" t="s">
        <v>131</v>
      </c>
      <c r="AA64" t="s">
        <v>132</v>
      </c>
    </row>
    <row r="65" spans="1:29" ht="15.6" x14ac:dyDescent="0.3">
      <c r="B65" s="112"/>
      <c r="C65" s="73"/>
      <c r="D65" s="111"/>
      <c r="E65" s="107"/>
      <c r="F65" s="113"/>
      <c r="G65" s="108"/>
      <c r="H65" s="108"/>
      <c r="I65" s="84"/>
      <c r="J65" s="77"/>
      <c r="K65" s="113"/>
      <c r="L65" s="108"/>
      <c r="M65" s="108"/>
      <c r="N65" s="108"/>
      <c r="O65" s="108"/>
      <c r="P65" s="108"/>
      <c r="Q65" s="108"/>
      <c r="R65" s="108"/>
      <c r="S65" s="108"/>
      <c r="T65" s="108"/>
      <c r="U65" s="108"/>
      <c r="V65" s="129"/>
      <c r="W65" s="82" t="str">
        <f t="shared" si="1"/>
        <v/>
      </c>
      <c r="X65" s="113"/>
      <c r="Y65" s="163">
        <f t="shared" si="4"/>
        <v>13576.130000000001</v>
      </c>
      <c r="Z65" s="90"/>
    </row>
    <row r="66" spans="1:29" ht="15.6" x14ac:dyDescent="0.3">
      <c r="B66" s="112"/>
      <c r="C66" s="73"/>
      <c r="D66" s="111"/>
      <c r="E66" s="107"/>
      <c r="F66" s="113"/>
      <c r="G66" s="108"/>
      <c r="H66" s="108"/>
      <c r="I66" s="84"/>
      <c r="J66" s="77"/>
      <c r="K66" s="113"/>
      <c r="L66" s="108"/>
      <c r="M66" s="108"/>
      <c r="N66" s="108"/>
      <c r="O66" s="108"/>
      <c r="P66" s="108"/>
      <c r="Q66" s="108"/>
      <c r="R66" s="108"/>
      <c r="S66" s="108"/>
      <c r="T66" s="108"/>
      <c r="U66" s="108"/>
      <c r="V66" s="132"/>
      <c r="W66" s="82" t="str">
        <f t="shared" si="1"/>
        <v/>
      </c>
      <c r="X66" s="113"/>
      <c r="Y66" s="163">
        <f t="shared" si="4"/>
        <v>13576.130000000001</v>
      </c>
      <c r="Z66" s="90"/>
    </row>
    <row r="67" spans="1:29" ht="15.6" x14ac:dyDescent="0.3">
      <c r="B67" s="112"/>
      <c r="C67" s="73"/>
      <c r="D67" s="111"/>
      <c r="E67" s="107"/>
      <c r="F67" s="113"/>
      <c r="G67" s="108"/>
      <c r="H67" s="108"/>
      <c r="I67" s="84"/>
      <c r="J67" s="77"/>
      <c r="K67" s="113"/>
      <c r="L67" s="108"/>
      <c r="M67" s="108"/>
      <c r="N67" s="108"/>
      <c r="O67" s="108"/>
      <c r="P67" s="108"/>
      <c r="Q67" s="108"/>
      <c r="R67" s="108"/>
      <c r="S67" s="108"/>
      <c r="T67" s="108"/>
      <c r="U67" s="108"/>
      <c r="V67" s="132"/>
      <c r="W67" s="82" t="str">
        <f t="shared" si="1"/>
        <v/>
      </c>
      <c r="X67" s="113"/>
      <c r="Y67" s="163">
        <f t="shared" si="4"/>
        <v>13576.130000000001</v>
      </c>
      <c r="Z67" s="90"/>
    </row>
    <row r="68" spans="1:29" ht="15.6" x14ac:dyDescent="0.3">
      <c r="B68" s="112"/>
      <c r="C68" s="73"/>
      <c r="D68" s="111"/>
      <c r="E68" s="107"/>
      <c r="F68" s="113"/>
      <c r="G68" s="108"/>
      <c r="H68" s="108"/>
      <c r="I68" s="84"/>
      <c r="J68" s="77"/>
      <c r="K68" s="113"/>
      <c r="L68" s="108"/>
      <c r="M68" s="108"/>
      <c r="N68" s="108"/>
      <c r="O68" s="108"/>
      <c r="P68" s="108"/>
      <c r="Q68" s="108"/>
      <c r="R68" s="108"/>
      <c r="S68" s="108"/>
      <c r="T68" s="108"/>
      <c r="U68" s="108"/>
      <c r="V68" s="132"/>
      <c r="W68" s="82" t="str">
        <f t="shared" si="1"/>
        <v/>
      </c>
      <c r="X68" s="113"/>
      <c r="Y68" s="163">
        <f t="shared" si="4"/>
        <v>13576.130000000001</v>
      </c>
      <c r="Z68" s="90"/>
    </row>
    <row r="69" spans="1:29" ht="15.6" x14ac:dyDescent="0.3">
      <c r="B69" s="112"/>
      <c r="C69" s="73"/>
      <c r="D69" s="111"/>
      <c r="E69" s="107"/>
      <c r="F69" s="113"/>
      <c r="G69" s="108"/>
      <c r="H69" s="108"/>
      <c r="I69" s="84"/>
      <c r="J69" s="77"/>
      <c r="K69" s="113"/>
      <c r="L69" s="108"/>
      <c r="M69" s="108"/>
      <c r="N69" s="108"/>
      <c r="O69" s="108"/>
      <c r="P69" s="108"/>
      <c r="Q69" s="108"/>
      <c r="R69" s="108"/>
      <c r="S69" s="108"/>
      <c r="T69" s="108"/>
      <c r="U69" s="108"/>
      <c r="V69" s="132"/>
      <c r="W69" s="82" t="str">
        <f t="shared" si="1"/>
        <v/>
      </c>
      <c r="X69" s="113"/>
      <c r="Y69" s="163">
        <f t="shared" si="4"/>
        <v>13576.130000000001</v>
      </c>
      <c r="Z69" s="90"/>
    </row>
    <row r="70" spans="1:29" ht="15.6" x14ac:dyDescent="0.3">
      <c r="B70" s="112"/>
      <c r="C70" s="73"/>
      <c r="D70" s="111"/>
      <c r="E70" s="107"/>
      <c r="F70" s="113"/>
      <c r="G70" s="108"/>
      <c r="H70" s="108"/>
      <c r="I70" s="84"/>
      <c r="J70" s="77"/>
      <c r="K70" s="113"/>
      <c r="L70" s="108"/>
      <c r="M70" s="108"/>
      <c r="N70" s="108"/>
      <c r="O70" s="108"/>
      <c r="P70" s="108"/>
      <c r="Q70" s="108"/>
      <c r="R70" s="108"/>
      <c r="S70" s="108"/>
      <c r="T70" s="108"/>
      <c r="U70" s="108"/>
      <c r="V70" s="132"/>
      <c r="W70" s="82" t="str">
        <f t="shared" si="1"/>
        <v/>
      </c>
      <c r="X70" s="113"/>
      <c r="Y70" s="163">
        <f t="shared" si="4"/>
        <v>13576.130000000001</v>
      </c>
      <c r="Z70" s="90"/>
    </row>
    <row r="71" spans="1:29" ht="15.6" x14ac:dyDescent="0.3">
      <c r="B71" s="112"/>
      <c r="C71" s="73"/>
      <c r="D71" s="111"/>
      <c r="E71" s="107"/>
      <c r="F71" s="113"/>
      <c r="G71" s="108"/>
      <c r="H71" s="108"/>
      <c r="I71" s="84"/>
      <c r="J71" s="77"/>
      <c r="K71" s="113"/>
      <c r="L71" s="108"/>
      <c r="M71" s="108"/>
      <c r="N71" s="108"/>
      <c r="O71" s="108"/>
      <c r="P71" s="108"/>
      <c r="Q71" s="108"/>
      <c r="R71" s="108"/>
      <c r="S71" s="108"/>
      <c r="T71" s="108"/>
      <c r="U71" s="108"/>
      <c r="V71" s="132"/>
      <c r="W71" s="82" t="str">
        <f t="shared" si="1"/>
        <v/>
      </c>
      <c r="X71" s="113"/>
      <c r="Y71" s="163">
        <f t="shared" si="4"/>
        <v>13576.130000000001</v>
      </c>
      <c r="Z71" s="90"/>
    </row>
    <row r="72" spans="1:29" ht="15.6" x14ac:dyDescent="0.3">
      <c r="B72" s="112"/>
      <c r="C72" s="73"/>
      <c r="D72" s="111"/>
      <c r="E72" s="107"/>
      <c r="F72" s="113"/>
      <c r="G72" s="108"/>
      <c r="H72" s="108"/>
      <c r="I72" s="84"/>
      <c r="J72" s="77"/>
      <c r="K72" s="113"/>
      <c r="L72" s="108"/>
      <c r="M72" s="108"/>
      <c r="N72" s="108"/>
      <c r="O72" s="108"/>
      <c r="P72" s="108"/>
      <c r="Q72" s="108"/>
      <c r="R72" s="108"/>
      <c r="S72" s="108"/>
      <c r="T72" s="108"/>
      <c r="U72" s="108"/>
      <c r="V72" s="132"/>
      <c r="W72" s="82" t="str">
        <f t="shared" si="1"/>
        <v/>
      </c>
      <c r="X72" s="113"/>
      <c r="Y72" s="163">
        <f t="shared" si="4"/>
        <v>13576.130000000001</v>
      </c>
      <c r="Z72" s="90"/>
    </row>
    <row r="73" spans="1:29" ht="15.6" x14ac:dyDescent="0.3">
      <c r="B73" s="112"/>
      <c r="C73" s="73"/>
      <c r="D73" s="111"/>
      <c r="E73" s="107"/>
      <c r="F73" s="113"/>
      <c r="G73" s="108"/>
      <c r="H73" s="108"/>
      <c r="I73" s="84"/>
      <c r="J73" s="77"/>
      <c r="K73" s="113"/>
      <c r="L73" s="108"/>
      <c r="M73" s="108"/>
      <c r="N73" s="108"/>
      <c r="O73" s="108"/>
      <c r="P73" s="108"/>
      <c r="Q73" s="108"/>
      <c r="R73" s="108"/>
      <c r="S73" s="108"/>
      <c r="T73" s="108"/>
      <c r="U73" s="108"/>
      <c r="V73" s="132"/>
      <c r="W73" s="82" t="str">
        <f t="shared" si="1"/>
        <v/>
      </c>
      <c r="X73" s="113"/>
      <c r="Y73" s="163">
        <f t="shared" si="4"/>
        <v>13576.130000000001</v>
      </c>
      <c r="Z73" s="90"/>
    </row>
    <row r="74" spans="1:29" ht="15.6" x14ac:dyDescent="0.3">
      <c r="B74" s="112"/>
      <c r="C74" s="73"/>
      <c r="D74" s="111"/>
      <c r="E74" s="107"/>
      <c r="F74" s="113"/>
      <c r="G74" s="108"/>
      <c r="H74" s="108"/>
      <c r="I74" s="84"/>
      <c r="J74" s="77"/>
      <c r="K74" s="113"/>
      <c r="L74" s="108"/>
      <c r="M74" s="108"/>
      <c r="N74" s="108"/>
      <c r="O74" s="108"/>
      <c r="P74" s="108"/>
      <c r="Q74" s="108"/>
      <c r="R74" s="108"/>
      <c r="S74" s="108"/>
      <c r="T74" s="108"/>
      <c r="U74" s="108"/>
      <c r="V74" s="132"/>
      <c r="W74" s="82" t="str">
        <f t="shared" si="1"/>
        <v/>
      </c>
      <c r="X74" s="113"/>
      <c r="Y74" s="163">
        <f t="shared" si="4"/>
        <v>13576.130000000001</v>
      </c>
      <c r="Z74" s="90"/>
    </row>
    <row r="75" spans="1:29" ht="16.2" thickBot="1" x14ac:dyDescent="0.35">
      <c r="B75" s="68"/>
      <c r="C75" s="73"/>
      <c r="D75" s="69"/>
      <c r="E75" s="70" t="s">
        <v>13</v>
      </c>
      <c r="F75" s="99">
        <f t="shared" ref="F75:V75" si="8">SUM(F4:F65)</f>
        <v>6489</v>
      </c>
      <c r="G75" s="99">
        <f t="shared" si="8"/>
        <v>0</v>
      </c>
      <c r="H75" s="99">
        <f t="shared" si="8"/>
        <v>-235</v>
      </c>
      <c r="I75" s="99">
        <f t="shared" si="8"/>
        <v>0.51</v>
      </c>
      <c r="J75" s="99">
        <f t="shared" si="8"/>
        <v>3287.3199999999997</v>
      </c>
      <c r="K75" s="99">
        <f t="shared" si="8"/>
        <v>-1320</v>
      </c>
      <c r="L75" s="99">
        <f t="shared" si="8"/>
        <v>-828.32999999999981</v>
      </c>
      <c r="M75" s="99">
        <f t="shared" si="8"/>
        <v>-356.53</v>
      </c>
      <c r="N75" s="99">
        <f t="shared" si="8"/>
        <v>0</v>
      </c>
      <c r="O75" s="99">
        <f t="shared" si="8"/>
        <v>-150</v>
      </c>
      <c r="P75" s="99">
        <f t="shared" si="8"/>
        <v>-50</v>
      </c>
      <c r="Q75" s="99">
        <f t="shared" si="8"/>
        <v>-592.52</v>
      </c>
      <c r="R75" s="99">
        <f t="shared" si="8"/>
        <v>-302.75</v>
      </c>
      <c r="S75" s="99">
        <f t="shared" si="8"/>
        <v>-729.6</v>
      </c>
      <c r="T75" s="99">
        <f t="shared" si="8"/>
        <v>-2900</v>
      </c>
      <c r="U75" s="99">
        <f t="shared" si="8"/>
        <v>-259.19</v>
      </c>
      <c r="V75" s="99">
        <f t="shared" si="8"/>
        <v>2052.9100000000012</v>
      </c>
      <c r="W75" s="82"/>
      <c r="X75" s="121">
        <f>SUM(X4:X65)</f>
        <v>0</v>
      </c>
      <c r="Y75" s="164"/>
      <c r="Z75" s="90"/>
    </row>
    <row r="76" spans="1:29" x14ac:dyDescent="0.2">
      <c r="B76" s="23"/>
      <c r="C76" s="23"/>
      <c r="F76" s="90"/>
      <c r="G76" s="90"/>
      <c r="H76" s="90"/>
      <c r="I76" s="90"/>
      <c r="J76" s="90"/>
      <c r="K76" s="90"/>
      <c r="L76" s="90"/>
      <c r="M76" s="90"/>
      <c r="N76" s="90"/>
      <c r="O76" s="90"/>
      <c r="P76" s="90"/>
      <c r="Q76" s="90"/>
      <c r="R76" s="90"/>
      <c r="S76" s="90"/>
      <c r="T76" s="90"/>
      <c r="U76" s="90"/>
      <c r="W76" s="90"/>
      <c r="X76" s="90"/>
      <c r="Y76" s="164"/>
      <c r="Z76" s="90"/>
      <c r="AB76" t="s">
        <v>37</v>
      </c>
    </row>
    <row r="77" spans="1:29" ht="13.2" thickBot="1" x14ac:dyDescent="0.25">
      <c r="B77" s="23"/>
      <c r="C77" s="23"/>
      <c r="E77" s="37" t="s">
        <v>16</v>
      </c>
      <c r="F77" s="100">
        <f>F75</f>
        <v>6489</v>
      </c>
      <c r="G77" s="90"/>
      <c r="H77" s="100"/>
      <c r="I77" s="100">
        <f>SUM(G75:I75)</f>
        <v>-234.49</v>
      </c>
      <c r="J77" s="101" t="s">
        <v>17</v>
      </c>
      <c r="K77" s="100">
        <f>K75</f>
        <v>-1320</v>
      </c>
      <c r="L77" s="90"/>
      <c r="M77" s="90"/>
      <c r="N77" s="101" t="s">
        <v>18</v>
      </c>
      <c r="O77" s="100">
        <f>SUM(L75:U75)</f>
        <v>-6168.9199999999992</v>
      </c>
      <c r="P77" s="90"/>
      <c r="Q77" s="90"/>
      <c r="R77" s="90"/>
      <c r="S77" s="90"/>
      <c r="T77" s="90"/>
      <c r="U77" s="90"/>
      <c r="W77" s="90"/>
      <c r="X77" s="90"/>
      <c r="Y77" s="164"/>
      <c r="Z77" s="90"/>
      <c r="AB77" t="s">
        <v>38</v>
      </c>
    </row>
    <row r="78" spans="1:29" ht="13.8" thickTop="1" thickBot="1" x14ac:dyDescent="0.25">
      <c r="A78" s="2" t="s">
        <v>19</v>
      </c>
      <c r="T78" s="24" t="s">
        <v>20</v>
      </c>
      <c r="X78" s="43"/>
    </row>
    <row r="79" spans="1:29" x14ac:dyDescent="0.2">
      <c r="F79" s="2"/>
      <c r="L79" s="22"/>
      <c r="N79" s="20"/>
      <c r="O79" s="21"/>
      <c r="P79" s="21"/>
      <c r="Q79" s="21"/>
      <c r="R79" s="120"/>
      <c r="T79" s="24"/>
      <c r="X79" s="43"/>
      <c r="AB79" t="s">
        <v>78</v>
      </c>
      <c r="AC79" s="45">
        <f>+W4</f>
        <v>14810.54</v>
      </c>
    </row>
    <row r="80" spans="1:29" x14ac:dyDescent="0.2">
      <c r="E80" s="38" t="s">
        <v>23</v>
      </c>
      <c r="F80" s="2"/>
      <c r="L80" s="22"/>
      <c r="N80" s="4" t="s">
        <v>14</v>
      </c>
      <c r="R80" s="45">
        <v>0</v>
      </c>
      <c r="T80" s="24" t="s">
        <v>22</v>
      </c>
      <c r="X80" s="45"/>
      <c r="Y80" s="166" t="s">
        <v>23</v>
      </c>
      <c r="AB80" s="55" t="s">
        <v>44</v>
      </c>
      <c r="AC80" s="102">
        <f>SUM(F75:I75)</f>
        <v>6254.51</v>
      </c>
    </row>
    <row r="81" spans="5:30" x14ac:dyDescent="0.2">
      <c r="E81" s="38"/>
      <c r="F81" s="2"/>
      <c r="L81" s="22"/>
      <c r="N81" s="4" t="s">
        <v>47</v>
      </c>
      <c r="R81" s="45">
        <v>13576.13</v>
      </c>
      <c r="T81" s="24"/>
      <c r="X81" s="45"/>
      <c r="Y81" s="166"/>
      <c r="AB81" s="55"/>
      <c r="AC81" s="103"/>
    </row>
    <row r="82" spans="5:30" x14ac:dyDescent="0.2">
      <c r="E82" s="38"/>
      <c r="F82" s="2"/>
      <c r="L82" s="22"/>
      <c r="N82" s="49" t="s">
        <v>30</v>
      </c>
      <c r="R82" s="5">
        <v>0</v>
      </c>
      <c r="T82" s="27"/>
      <c r="X82" s="45"/>
      <c r="Y82" s="166"/>
      <c r="AB82" t="s">
        <v>39</v>
      </c>
      <c r="AC82" s="2">
        <f>SUM(K75:U75)</f>
        <v>-7488.9199999999992</v>
      </c>
    </row>
    <row r="83" spans="5:30" ht="30" customHeight="1" x14ac:dyDescent="0.2">
      <c r="E83" s="38" t="s">
        <v>24</v>
      </c>
      <c r="L83" s="22"/>
      <c r="N83" s="146" t="s">
        <v>27</v>
      </c>
      <c r="O83" s="147"/>
      <c r="P83" s="147"/>
      <c r="Q83" s="147"/>
      <c r="R83" s="5">
        <v>0</v>
      </c>
      <c r="T83" s="24" t="s">
        <v>21</v>
      </c>
      <c r="X83" s="45"/>
      <c r="Y83" s="166" t="s">
        <v>24</v>
      </c>
      <c r="AC83" s="2"/>
    </row>
    <row r="84" spans="5:30" ht="28.95" customHeight="1" thickBot="1" x14ac:dyDescent="0.25">
      <c r="N84" s="146" t="s">
        <v>42</v>
      </c>
      <c r="O84" s="151"/>
      <c r="P84" s="151"/>
      <c r="Q84" s="151"/>
      <c r="R84" s="5"/>
      <c r="X84" s="45"/>
    </row>
    <row r="85" spans="5:30" ht="17.399999999999999" thickTop="1" thickBot="1" x14ac:dyDescent="0.35">
      <c r="E85" s="149"/>
      <c r="F85" s="150"/>
      <c r="G85" s="150"/>
      <c r="H85" s="150"/>
      <c r="I85" s="150"/>
      <c r="J85" s="152"/>
      <c r="K85" s="153"/>
      <c r="N85" s="26" t="s">
        <v>77</v>
      </c>
      <c r="O85" s="6"/>
      <c r="P85" s="6"/>
      <c r="Q85" s="6"/>
      <c r="R85" s="122">
        <f>SUM(R79:R84)</f>
        <v>13576.13</v>
      </c>
      <c r="S85" s="75"/>
      <c r="U85" s="2"/>
      <c r="X85" s="45"/>
      <c r="AB85" t="s">
        <v>40</v>
      </c>
      <c r="AC85" s="45">
        <f>SUM(AC79:AC83)</f>
        <v>13576.130000000005</v>
      </c>
      <c r="AD85" s="45">
        <f>+R85-AC85</f>
        <v>0</v>
      </c>
    </row>
    <row r="86" spans="5:30" ht="64.05" customHeight="1" thickTop="1" x14ac:dyDescent="0.2">
      <c r="E86" s="50"/>
      <c r="F86" s="154"/>
      <c r="G86" s="156"/>
      <c r="H86" s="154"/>
      <c r="I86" s="157"/>
      <c r="J86" s="154"/>
      <c r="K86" s="155"/>
      <c r="X86" s="45"/>
      <c r="AC86" s="45"/>
    </row>
    <row r="87" spans="5:30" ht="16.2" x14ac:dyDescent="0.3">
      <c r="E87" s="51"/>
      <c r="F87" s="139"/>
      <c r="G87" s="140"/>
      <c r="H87" s="139"/>
      <c r="I87" s="148"/>
      <c r="J87" s="144"/>
      <c r="K87" s="145"/>
      <c r="X87" s="45"/>
    </row>
    <row r="88" spans="5:30" ht="16.2" x14ac:dyDescent="0.3">
      <c r="E88" s="51"/>
      <c r="F88" s="139"/>
      <c r="G88" s="140"/>
      <c r="H88" s="135"/>
      <c r="I88" s="136"/>
      <c r="J88" s="144"/>
      <c r="K88" s="145"/>
      <c r="X88" s="45"/>
    </row>
    <row r="89" spans="5:30" ht="16.2" x14ac:dyDescent="0.3">
      <c r="E89" s="51"/>
      <c r="F89" s="139"/>
      <c r="G89" s="140"/>
      <c r="H89" s="135"/>
      <c r="I89" s="136"/>
      <c r="J89" s="144"/>
      <c r="K89" s="145"/>
      <c r="X89" s="45"/>
    </row>
    <row r="90" spans="5:30" ht="16.2" x14ac:dyDescent="0.3">
      <c r="E90" s="51"/>
      <c r="F90" s="139"/>
      <c r="G90" s="140"/>
      <c r="H90" s="135"/>
      <c r="I90" s="136"/>
      <c r="J90" s="144"/>
      <c r="K90" s="145"/>
      <c r="X90" s="45"/>
    </row>
    <row r="91" spans="5:30" ht="16.2" x14ac:dyDescent="0.3">
      <c r="E91" s="51"/>
      <c r="F91" s="139"/>
      <c r="G91" s="140"/>
      <c r="H91" s="135"/>
      <c r="I91" s="136"/>
      <c r="J91" s="144"/>
      <c r="K91" s="145"/>
      <c r="X91" s="45"/>
    </row>
    <row r="92" spans="5:30" ht="16.2" x14ac:dyDescent="0.3">
      <c r="E92" s="51"/>
      <c r="F92" s="139"/>
      <c r="G92" s="140"/>
      <c r="H92" s="135"/>
      <c r="I92" s="136"/>
      <c r="J92" s="144"/>
      <c r="K92" s="145"/>
      <c r="X92" s="45"/>
    </row>
    <row r="93" spans="5:30" ht="16.2" x14ac:dyDescent="0.3">
      <c r="E93" s="51"/>
      <c r="F93" s="139"/>
      <c r="G93" s="140"/>
      <c r="H93" s="135"/>
      <c r="I93" s="136"/>
      <c r="J93" s="144"/>
      <c r="K93" s="145"/>
      <c r="X93" s="45"/>
    </row>
    <row r="94" spans="5:30" ht="16.2" x14ac:dyDescent="0.3">
      <c r="E94" s="51"/>
      <c r="F94" s="139"/>
      <c r="G94" s="140"/>
      <c r="H94" s="135"/>
      <c r="I94" s="136"/>
      <c r="J94" s="144"/>
      <c r="K94" s="145"/>
      <c r="X94" s="45"/>
    </row>
    <row r="95" spans="5:30" ht="16.2" x14ac:dyDescent="0.3">
      <c r="E95" s="64"/>
      <c r="F95" s="139"/>
      <c r="G95" s="140"/>
      <c r="H95" s="135"/>
      <c r="I95" s="136"/>
      <c r="J95" s="144"/>
      <c r="K95" s="145"/>
      <c r="X95" s="45"/>
    </row>
    <row r="96" spans="5:30" ht="16.2" x14ac:dyDescent="0.3">
      <c r="E96" s="51"/>
      <c r="F96" s="135"/>
      <c r="G96" s="141"/>
      <c r="H96" s="135"/>
      <c r="I96" s="136"/>
      <c r="J96" s="144"/>
      <c r="K96" s="145"/>
      <c r="X96" s="45"/>
    </row>
    <row r="97" spans="5:24" ht="16.8" thickBot="1" x14ac:dyDescent="0.35">
      <c r="E97" s="52"/>
      <c r="F97" s="133"/>
      <c r="G97" s="134"/>
      <c r="H97" s="137"/>
      <c r="I97" s="138"/>
      <c r="J97" s="142"/>
      <c r="K97" s="143"/>
      <c r="M97" s="102"/>
      <c r="X97" s="45"/>
    </row>
    <row r="98" spans="5:24" ht="13.2" thickTop="1" x14ac:dyDescent="0.2">
      <c r="X98" s="45"/>
    </row>
    <row r="99" spans="5:24" x14ac:dyDescent="0.2">
      <c r="X99" s="45"/>
    </row>
    <row r="100" spans="5:24" x14ac:dyDescent="0.2">
      <c r="X100" s="45"/>
    </row>
    <row r="101" spans="5:24" x14ac:dyDescent="0.2">
      <c r="I101" s="119"/>
      <c r="X101" s="45"/>
    </row>
    <row r="102" spans="5:24" x14ac:dyDescent="0.2">
      <c r="X102" s="45"/>
    </row>
    <row r="103" spans="5:24" x14ac:dyDescent="0.2">
      <c r="X103" s="45"/>
    </row>
    <row r="104" spans="5:24" x14ac:dyDescent="0.2">
      <c r="X104" s="45"/>
    </row>
    <row r="105" spans="5:24" x14ac:dyDescent="0.2">
      <c r="X105" s="45"/>
    </row>
    <row r="106" spans="5:24" x14ac:dyDescent="0.2">
      <c r="X106" s="45"/>
    </row>
    <row r="107" spans="5:24" x14ac:dyDescent="0.2">
      <c r="X107" s="45"/>
    </row>
    <row r="108" spans="5:24" x14ac:dyDescent="0.2">
      <c r="X108" s="45"/>
    </row>
    <row r="109" spans="5:24" x14ac:dyDescent="0.2">
      <c r="X109" s="45"/>
    </row>
    <row r="110" spans="5:24" x14ac:dyDescent="0.2">
      <c r="X110" s="45"/>
    </row>
    <row r="111" spans="5:24" x14ac:dyDescent="0.2">
      <c r="X111" s="45"/>
    </row>
    <row r="112" spans="5:24" x14ac:dyDescent="0.2">
      <c r="X112" s="45"/>
    </row>
    <row r="113" spans="24:24" x14ac:dyDescent="0.2">
      <c r="X113" s="45"/>
    </row>
    <row r="114" spans="24:24" x14ac:dyDescent="0.2">
      <c r="X114" s="45"/>
    </row>
    <row r="115" spans="24:24" x14ac:dyDescent="0.2">
      <c r="X115" s="45"/>
    </row>
    <row r="116" spans="24:24" x14ac:dyDescent="0.2">
      <c r="X116" s="45"/>
    </row>
    <row r="117" spans="24:24" x14ac:dyDescent="0.2">
      <c r="X117" s="45"/>
    </row>
    <row r="118" spans="24:24" x14ac:dyDescent="0.2">
      <c r="X118" s="45"/>
    </row>
    <row r="119" spans="24:24" x14ac:dyDescent="0.2">
      <c r="X119" s="45"/>
    </row>
    <row r="120" spans="24:24" x14ac:dyDescent="0.2">
      <c r="X120" s="45"/>
    </row>
    <row r="121" spans="24:24" x14ac:dyDescent="0.2">
      <c r="X121" s="45"/>
    </row>
  </sheetData>
  <mergeCells count="40">
    <mergeCell ref="F89:G89"/>
    <mergeCell ref="H91:I91"/>
    <mergeCell ref="J90:K90"/>
    <mergeCell ref="J91:K91"/>
    <mergeCell ref="F95:G95"/>
    <mergeCell ref="F90:G90"/>
    <mergeCell ref="F93:G93"/>
    <mergeCell ref="F94:G94"/>
    <mergeCell ref="F91:G91"/>
    <mergeCell ref="N83:Q83"/>
    <mergeCell ref="H87:I87"/>
    <mergeCell ref="H88:I88"/>
    <mergeCell ref="H89:I89"/>
    <mergeCell ref="H90:I90"/>
    <mergeCell ref="E85:I85"/>
    <mergeCell ref="N84:Q84"/>
    <mergeCell ref="J85:K85"/>
    <mergeCell ref="J86:K86"/>
    <mergeCell ref="J87:K87"/>
    <mergeCell ref="J88:K88"/>
    <mergeCell ref="J89:K89"/>
    <mergeCell ref="F86:G86"/>
    <mergeCell ref="H86:I86"/>
    <mergeCell ref="F87:G87"/>
    <mergeCell ref="F88:G88"/>
    <mergeCell ref="J97:K97"/>
    <mergeCell ref="J92:K92"/>
    <mergeCell ref="J93:K93"/>
    <mergeCell ref="J94:K94"/>
    <mergeCell ref="J95:K95"/>
    <mergeCell ref="J96:K96"/>
    <mergeCell ref="F97:G97"/>
    <mergeCell ref="H92:I92"/>
    <mergeCell ref="H93:I93"/>
    <mergeCell ref="H94:I94"/>
    <mergeCell ref="H95:I95"/>
    <mergeCell ref="H97:I97"/>
    <mergeCell ref="F92:G92"/>
    <mergeCell ref="F96:G96"/>
    <mergeCell ref="H96:I96"/>
  </mergeCells>
  <phoneticPr fontId="4" type="noConversion"/>
  <pageMargins left="0.3" right="0.3" top="0.12" bottom="0.13" header="0.12" footer="0.13"/>
  <pageSetup paperSize="9" scale="39" orientation="landscape" copies="2" r:id="rId1"/>
  <headerFooter alignWithMargins="0">
    <oddFooter>&amp;R&amp;8Filename: &amp;F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898368-85C2-9947-A21E-B4041A528A66}">
  <dimension ref="A1:F27"/>
  <sheetViews>
    <sheetView zoomScale="115" zoomScaleNormal="115" workbookViewId="0">
      <selection activeCell="E17" sqref="E17"/>
    </sheetView>
  </sheetViews>
  <sheetFormatPr defaultColWidth="10.81640625" defaultRowHeight="12.6" x14ac:dyDescent="0.2"/>
  <cols>
    <col min="1" max="1" width="17.81640625" style="43" bestFit="1" customWidth="1"/>
    <col min="2" max="2" width="10.81640625" style="34"/>
    <col min="3" max="3" width="10.81640625" style="45"/>
    <col min="5" max="5" width="17.81640625" style="43" bestFit="1" customWidth="1"/>
    <col min="6" max="6" width="14.36328125" customWidth="1"/>
  </cols>
  <sheetData>
    <row r="1" spans="1:6" x14ac:dyDescent="0.2">
      <c r="A1" s="56" t="s">
        <v>32</v>
      </c>
      <c r="B1" s="58" t="s">
        <v>31</v>
      </c>
      <c r="C1" s="57" t="s">
        <v>35</v>
      </c>
      <c r="D1" s="55" t="s">
        <v>33</v>
      </c>
      <c r="E1" s="56" t="s">
        <v>34</v>
      </c>
      <c r="F1" s="55"/>
    </row>
    <row r="2" spans="1:6" x14ac:dyDescent="0.2">
      <c r="A2" s="43">
        <v>43190</v>
      </c>
      <c r="B2" s="58" t="s">
        <v>36</v>
      </c>
      <c r="C2" s="45">
        <v>0</v>
      </c>
      <c r="D2" s="45">
        <v>4085.52</v>
      </c>
      <c r="E2" s="43">
        <v>43190</v>
      </c>
    </row>
    <row r="3" spans="1:6" x14ac:dyDescent="0.2">
      <c r="A3" s="43">
        <v>43220</v>
      </c>
      <c r="B3" s="58"/>
      <c r="D3" s="45">
        <f>+D2+C3</f>
        <v>4085.52</v>
      </c>
    </row>
    <row r="4" spans="1:6" x14ac:dyDescent="0.2">
      <c r="A4" s="43">
        <v>43251</v>
      </c>
      <c r="B4" s="58"/>
      <c r="C4" s="45">
        <v>0.51</v>
      </c>
      <c r="D4" s="45">
        <f t="shared" ref="D4:D5" si="0">+D3+C4</f>
        <v>4086.03</v>
      </c>
    </row>
    <row r="5" spans="1:6" x14ac:dyDescent="0.2">
      <c r="A5" s="43">
        <v>43281</v>
      </c>
      <c r="B5" s="58"/>
      <c r="D5" s="45">
        <f t="shared" si="0"/>
        <v>4086.03</v>
      </c>
    </row>
    <row r="6" spans="1:6" ht="50.4" x14ac:dyDescent="0.2">
      <c r="A6" s="43">
        <v>43312</v>
      </c>
      <c r="B6" s="58" t="s">
        <v>72</v>
      </c>
      <c r="D6" s="45">
        <v>0</v>
      </c>
    </row>
    <row r="7" spans="1:6" x14ac:dyDescent="0.2">
      <c r="B7" s="58"/>
      <c r="D7" s="45"/>
    </row>
    <row r="8" spans="1:6" x14ac:dyDescent="0.2">
      <c r="B8" s="58"/>
      <c r="D8" s="45"/>
    </row>
    <row r="9" spans="1:6" x14ac:dyDescent="0.2">
      <c r="B9" s="58"/>
      <c r="D9" s="45"/>
    </row>
    <row r="10" spans="1:6" x14ac:dyDescent="0.2">
      <c r="B10" s="58"/>
      <c r="D10" s="45"/>
    </row>
    <row r="11" spans="1:6" x14ac:dyDescent="0.2">
      <c r="D11" s="45"/>
    </row>
    <row r="12" spans="1:6" x14ac:dyDescent="0.2">
      <c r="D12" s="45"/>
    </row>
    <row r="13" spans="1:6" x14ac:dyDescent="0.2">
      <c r="D13" s="45"/>
    </row>
    <row r="14" spans="1:6" x14ac:dyDescent="0.2">
      <c r="B14" s="58"/>
      <c r="C14" s="57"/>
      <c r="D14" s="45"/>
    </row>
    <row r="15" spans="1:6" x14ac:dyDescent="0.2">
      <c r="A15" s="58"/>
      <c r="B15" s="59"/>
      <c r="D15" s="45"/>
    </row>
    <row r="16" spans="1:6" x14ac:dyDescent="0.2">
      <c r="D16" s="45"/>
    </row>
    <row r="17" spans="4:4" x14ac:dyDescent="0.2">
      <c r="D17" s="45"/>
    </row>
    <row r="18" spans="4:4" x14ac:dyDescent="0.2">
      <c r="D18" s="45"/>
    </row>
    <row r="19" spans="4:4" x14ac:dyDescent="0.2">
      <c r="D19" s="45"/>
    </row>
    <row r="20" spans="4:4" x14ac:dyDescent="0.2">
      <c r="D20" s="45"/>
    </row>
    <row r="21" spans="4:4" x14ac:dyDescent="0.2">
      <c r="D21" s="45"/>
    </row>
    <row r="22" spans="4:4" x14ac:dyDescent="0.2">
      <c r="D22" s="45"/>
    </row>
    <row r="23" spans="4:4" x14ac:dyDescent="0.2">
      <c r="D23" s="45"/>
    </row>
    <row r="24" spans="4:4" x14ac:dyDescent="0.2">
      <c r="D24" s="45"/>
    </row>
    <row r="25" spans="4:4" x14ac:dyDescent="0.2">
      <c r="D25" s="45"/>
    </row>
    <row r="26" spans="4:4" x14ac:dyDescent="0.2">
      <c r="D26" s="45"/>
    </row>
    <row r="27" spans="4:4" x14ac:dyDescent="0.2">
      <c r="D27" s="4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Community account</vt:lpstr>
      <vt:lpstr>Bmm account</vt:lpstr>
      <vt:lpstr>'Community account'!Print_Area</vt:lpstr>
    </vt:vector>
  </TitlesOfParts>
  <Company>Liverpool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julian o'neill</dc:creator>
  <cp:lastModifiedBy>Joey Remote</cp:lastModifiedBy>
  <cp:lastPrinted>2023-01-06T10:43:14Z</cp:lastPrinted>
  <dcterms:created xsi:type="dcterms:W3CDTF">2012-05-03T20:35:18Z</dcterms:created>
  <dcterms:modified xsi:type="dcterms:W3CDTF">2023-04-17T10:59:22Z</dcterms:modified>
</cp:coreProperties>
</file>